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770" windowHeight="8040" activeTab="1"/>
  </bookViews>
  <sheets>
    <sheet name="Original_Data" sheetId="1" r:id="rId1"/>
    <sheet name="Charts_of_&quot;Original_Data&quot;" sheetId="2" r:id="rId2"/>
  </sheets>
  <definedNames>
    <definedName name="_xlnm.Print_Area" localSheetId="1">'Charts_of_"Original_Data"'!$A$1:$T$336</definedName>
    <definedName name="_xlnm.Print_Area" localSheetId="0">'Original_Data'!$B$3:$AR$32</definedName>
  </definedNames>
  <calcPr fullCalcOnLoad="1"/>
</workbook>
</file>

<file path=xl/comments1.xml><?xml version="1.0" encoding="utf-8"?>
<comments xmlns="http://schemas.openxmlformats.org/spreadsheetml/2006/main">
  <authors>
    <author>Jian-yu Lu</author>
  </authors>
  <commentList>
    <comment ref="L5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May need to be adjusted to 2182 according to IEEE 30 year data, instead of using IEEE UFFC society review data of 2041. </t>
        </r>
      </text>
    </comment>
    <comment ref="F6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1084 from the 2004 society review, P.10 (1170 from 2009 society review, P.29) </t>
        </r>
      </text>
    </comment>
    <comment ref="H6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500 from the 2004 society review, P.10 (536 from 2009 society review, P.29) </t>
        </r>
      </text>
    </comment>
    <comment ref="I6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30 from the 2004 society review, P.10 (35 from 2009 society review, P.29) </t>
        </r>
      </text>
    </comment>
    <comment ref="J6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365 from the 2004 society review, P.10 (393 from 2009 society review, P.29) </t>
        </r>
      </text>
    </comment>
    <comment ref="L6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May need to be adjusted to 2199 according to IEEE 30 year data, instead of using IEEE UFFC society review data of 2029. </t>
        </r>
      </text>
    </comment>
    <comment ref="L1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1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1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1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14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15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1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1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1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1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2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2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2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2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24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25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2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2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This data was estimated from the chart published in Fig. 2 on Page 78 of the IEEE UFFC-S Newsletters, Fall 2004 issue. </t>
        </r>
      </text>
    </comment>
    <comment ref="L2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1400 year-end data from Tina Cordeiro (t.cordeiro@ieee.org) on 08/15/2019
128 was estimated from the chart published in Fig. 2 on Page 78 of the IEEE UFFC-S Newsletters, Fall 2004 issue. </t>
        </r>
      </text>
    </comment>
    <comment ref="L2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1440 year-end data from Tina Cordeiro (t.cordeiro@ieee.org) on 08/15/2019
1430 was estimated from the chart published in Fig. 2 on Page 78 of the IEEE UFFC-S Newsletters, Fall 2004 issue. </t>
        </r>
      </text>
    </comment>
    <comment ref="L3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1608 year-end data from Tina Cordeiro (t.cordeiro@ieee.org) on 08/15/2019
1460 was estimated from the chart published in Fig. 2 on Page 78 of the IEEE UFFC-S Newsletters, Fall 2004 issue. </t>
        </r>
      </text>
    </comment>
    <comment ref="L3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1862 year-end data from Tina Cordeiro (t.cordeiro@ieee.org) on 08/15/2019
1490 was estimated from the chart published in Fig. 2 on Page 78 of the IEEE UFFC-S Newsletters, Fall 2004 issue. </t>
        </r>
      </text>
    </comment>
    <comment ref="L3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1976 year-end data from Tina Cordeiro (t.cordeiro@ieee.org) on 08/15/2019
1780 was estimated from the chart published in Fig. 2 on Page 78 of the IEEE UFFC-S Newsletters, Fall 2004 issue. </t>
        </r>
      </text>
    </comment>
    <comment ref="L3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1991 year-end data from Tina Cordeiro (t.cordeiro@ieee.org) on 08/15/2019
1820 was estimated from the chart published in Fig. 2 on Page 78 of the IEEE UFFC-S Newsletters, Fall 2004 issue. </t>
        </r>
      </text>
    </comment>
    <comment ref="L34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2084 year-end data from Tina Cordeiro (t.cordeiro@ieee.org) on 08/15/2019
1880 was estimated from the chart published in Fig. 2 on Page 78 of the IEEE UFFC-S Newsletters, Fall 2004 issue. </t>
        </r>
      </text>
    </comment>
    <comment ref="L35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2213 year-end data from Tina Cordeiro (t.cordeiro@ieee.org) on 08/15/2019
2050 was estimated from the chart published in Fig. 2 on Page 78 of the IEEE UFFC-S Newsletters, Fall 2004 issue. </t>
        </r>
      </text>
    </comment>
    <comment ref="L3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2319 year-end data from Tina Cordeiro (t.cordeiro@ieee.org) on 08/15/2019
2140 was estimated from the chart published in Fig. 2 on Page 78 of the IEEE UFFC-S Newsletters, Fall 2004 issue. </t>
        </r>
      </text>
    </comment>
    <comment ref="L3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2251 year-end data from Tina Cordeiro (t.cordeiro@ieee.org) on 08/15/2019
2025 was estimated from the chart published in Fig. 2 on Page 78 of the IEEE UFFC-S Newsletters, Fall 2004 issue. </t>
        </r>
      </text>
    </comment>
    <comment ref="L3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2280 year-end data from Tina Cordeiro (t.cordeiro@ieee.org) on 08/15/2019
2080 was estimated from the chart published in Fig. 2 on Page 78 of the IEEE UFFC-S Newsletters, Fall 2004 issue. </t>
        </r>
      </text>
    </comment>
    <comment ref="L3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2270 year-end data from Tina Cordeiro (t.cordeiro@ieee.org) on 08/15/2019
2080 was estimated from the chart published in Fig. 2 on Page 78 of the IEEE UFFC-S Newsletters, Fall 2004 issue. </t>
        </r>
      </text>
    </comment>
    <comment ref="L4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2279 year-end data from Tina Cordeiro (t.cordeiro@ieee.org) on 08/15/2019
2030 was estimated from the chart published in Fig. 2 on Page 78 of the IEEE UFFC-S Newsletters, Fall 2004 issue. </t>
        </r>
      </text>
    </comment>
    <comment ref="L4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2352 year-end data from Tina Cordeiro (t.cordeiro@ieee.org) on 08/15/2019
2350 was estimated from the chart published in Fig. 2 on Page 78 of the IEEE UFFC-S Newsletters, Fall 2004 issue. </t>
        </r>
      </text>
    </comment>
    <comment ref="L4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2333 year-end data from Tina Cordeiro (t.cordeiro@ieee.org) on 08/15/2019
2340 was estimated from the chart published in Fig. 2 on Page 78 of the IEEE UFFC-S Newsletters, Fall 2004 issue. </t>
        </r>
      </text>
    </comment>
    <comment ref="L4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2183 year-end data from Tina Cordeiro (t.cordeiro@ieee.org) on 08/15/2019
2190 was estimated from the chart published in Fig. 2 on Page 78 of the IEEE UFFC-S Newsletters, Fall 2004 issue. </t>
        </r>
      </text>
    </comment>
    <comment ref="P6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1748=2016*0.867 (0.867=2130/2455). There are 2455 lines in Spreadsheet of 2013.11.30 that includes subscriptions to UFFC-S products in addition to UFFC-S membership. </t>
        </r>
      </text>
    </comment>
    <comment ref="Q6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110=127*0.867 (0.867=2130/2455). There are 2455 lines in Spreadsheet of 2013.11.30 that includes subscriptions to UFFC-S products in addition to UFFC-S membership. </t>
        </r>
      </text>
    </comment>
    <comment ref="P7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1733 from November 07, 2014 data 
1716 from February 13, 2014 data 
</t>
        </r>
      </text>
    </comment>
    <comment ref="Q7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116 from November 07, 2014 data 
102 from February 13, 2014 data 
</t>
        </r>
      </text>
    </comment>
    <comment ref="S7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6% from November 07, 2014 data 
6% from February 13, 2014 data 
</t>
        </r>
      </text>
    </comment>
    <comment ref="P7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1841 from December 26, 2015 data </t>
        </r>
      </text>
    </comment>
    <comment ref="Q7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147 from December 26, 2015 data </t>
        </r>
      </text>
    </comment>
    <comment ref="P7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1820 from September 07, 2016 data </t>
        </r>
      </text>
    </comment>
    <comment ref="Q7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169 from September 07, 2016 data </t>
        </r>
      </text>
    </comment>
    <comment ref="P7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1863 from December 17, 2017 data </t>
        </r>
      </text>
    </comment>
    <comment ref="Q7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190 from December 17, 2017 data </t>
        </r>
      </text>
    </comment>
    <comment ref="P74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1812=1976*0.917 (0.917=2239/2441). There are 2441 lines in Spreadsheet of 2018.12.17 that includes subscriptions to UFFC-S products in addition to UFFC-S membership. </t>
        </r>
      </text>
    </comment>
    <comment ref="Q74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198=216*0.917 (0.917=2239/2441). There are 2441 lines in Spreadsheet of 2018.12.17 that includes subscriptions to UFFC-S products in addition to UFFC-S membership. </t>
        </r>
      </text>
    </comment>
    <comment ref="Z6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Note: Beginning in 2007, the IEEE Graduate Student Member (GSM) Grade was fully implemented, resulting in a drop in Undergraduate Student Grade (StM) category since StM now refers only to Undergraduates.</t>
        </r>
      </text>
    </comment>
    <comment ref="AN6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Note: Beginning in 2007, the IEEE Graduate Student Member (GSM) Grade was fully implemented, resulting in a drop in Undergraduate Student Grade (StM) category since StM now refers only to Undergraduates.</t>
        </r>
      </text>
    </comment>
    <comment ref="F5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1358 from Tina Cordeiro (t.cordeiro@ieee.org) on 08/15/2019 and 08/19/2019</t>
        </r>
      </text>
    </comment>
    <comment ref="H5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524 from Tina Cordeiro (t.cordeiro@ieee.org) on 08/15/2019</t>
        </r>
      </text>
    </comment>
    <comment ref="I5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56 from Tina Cordeiro (t.cordeiro@ieee.org) on 08/15/2019</t>
        </r>
      </text>
    </comment>
    <comment ref="J5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415 from Tina Cordeiro (t.cordeiro@ieee.org) on 08/15/2019</t>
        </r>
      </text>
    </comment>
    <comment ref="F5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1374 from Tina Cordeiro (t.cordeiro@ieee.org) on 08/15/2019 and 08/19/2019</t>
        </r>
      </text>
    </comment>
    <comment ref="H5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563 from Tina Cordeiro (t.cordeiro@ieee.org) on 08/15/2019</t>
        </r>
      </text>
    </comment>
    <comment ref="I5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57 from Tina Cordeiro (t.cordeiro@ieee.org) on 08/15/2019 </t>
        </r>
      </text>
    </comment>
    <comment ref="J5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422 from Tina Cordeiro (t.cordeiro@ieee.org) on 08/15/2019</t>
        </r>
      </text>
    </comment>
    <comment ref="F5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1322 from Tina Cordeiro (t.cordeiro@ieee.org) on 08/15/2019 and 08/19/2019 </t>
        </r>
      </text>
    </comment>
    <comment ref="H5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553 from Tina Cordeiro (t.cordeiro@ieee.org) on 08/15/2019</t>
        </r>
      </text>
    </comment>
    <comment ref="I5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54 from Tina Cordeiro (t.cordeiro@ieee.org) on 08/15/2019</t>
        </r>
      </text>
    </comment>
    <comment ref="J5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435 from Tina Cordeiro (t.cordeiro@ieee.org) on 08/15/2019</t>
        </r>
      </text>
    </comment>
    <comment ref="Q65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111 year-end data from Tina Cordeiro (t.cordeiro@ieee.org) on 08/15/2019</t>
        </r>
      </text>
    </comment>
    <comment ref="Q6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129 year-end data from Tina Cordeiro (t.cordeiro@ieee.org) on 08/15/2019</t>
        </r>
      </text>
    </comment>
    <comment ref="Q6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156 year-end data from Tina Cordeiro (t.cordeiro@ieee.org) on 08/15/2019</t>
        </r>
      </text>
    </comment>
    <comment ref="Q6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119 year-end data from Tina Cordeiro (t.cordeiro@ieee.org) on 08/15/2019</t>
        </r>
      </text>
    </comment>
    <comment ref="P6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2086=2205-119 (may be over estimate for male since some may be no designation) </t>
        </r>
      </text>
    </comment>
    <comment ref="P6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2066=2222-156 (may be over estimate for male since some may be no designation) </t>
        </r>
      </text>
    </comment>
    <comment ref="P6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2165=2294-129 (may be over estimate for male since some may be no designation) </t>
        </r>
      </text>
    </comment>
    <comment ref="P65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2166=2277-111 (may be over estimate for male since some may be no designation) </t>
        </r>
      </text>
    </comment>
    <comment ref="X2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9 from Tina Cordeiro (t.cordeiro@ieee.org) on 08/15/2019</t>
        </r>
      </text>
    </comment>
    <comment ref="X2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8 from Tina Cordeiro (t.cordeiro@ieee.org) on 08/15/2019</t>
        </r>
      </text>
    </comment>
    <comment ref="X3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18 from Tina Cordeiro (t.cordeiro@ieee.org) on 08/15/2019</t>
        </r>
      </text>
    </comment>
    <comment ref="X3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15 from Tina Cordeiro (t.cordeiro@ieee.org) on 08/15/2019</t>
        </r>
      </text>
    </comment>
    <comment ref="X3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14 from Tina Cordeiro (t.cordeiro@ieee.org) on 08/15/2019</t>
        </r>
      </text>
    </comment>
    <comment ref="X3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13 from Tina Cordeiro (t.cordeiro@ieee.org) on 08/15/2019</t>
        </r>
      </text>
    </comment>
    <comment ref="X34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11 from Tina Cordeiro (t.cordeiro@ieee.org) on 08/15/2019</t>
        </r>
      </text>
    </comment>
    <comment ref="X35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11 from Tina Cordeiro (t.cordeiro@ieee.org) on 08/15/2019</t>
        </r>
      </text>
    </comment>
    <comment ref="X3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8 from Tina Cordeiro (t.cordeiro@ieee.org) on 08/15/2019</t>
        </r>
      </text>
    </comment>
    <comment ref="X3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6 from Tina Cordeiro (t.cordeiro@ieee.org) on 08/15/2019</t>
        </r>
      </text>
    </comment>
    <comment ref="X3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8 from Tina Cordeiro (t.cordeiro@ieee.org) on 08/15/2019</t>
        </r>
      </text>
    </comment>
    <comment ref="X3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7 from Tina Cordeiro (t.cordeiro@ieee.org) on 08/15/2019</t>
        </r>
      </text>
    </comment>
    <comment ref="X4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6 from Tina Cordeiro (t.cordeiro@ieee.org) on 08/15/2019</t>
        </r>
      </text>
    </comment>
    <comment ref="X4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6 from Tina Cordeiro (t.cordeiro@ieee.org) on 08/15/2019</t>
        </r>
      </text>
    </comment>
    <comment ref="X4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7 from Tina Cordeiro (t.cordeiro@ieee.org) on 08/15/2019</t>
        </r>
      </text>
    </comment>
    <comment ref="X4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7 from Tina Cordeiro (t.cordeiro@ieee.org) on 08/15/2019</t>
        </r>
      </text>
    </comment>
    <comment ref="AB2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129 from Tina Cordeiro (t.cordeiro@ieee.org) on 08/15/2019</t>
        </r>
      </text>
    </comment>
    <comment ref="AB2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164 from Tina Cordeiro (t.cordeiro@ieee.org) on 08/15/2019</t>
        </r>
      </text>
    </comment>
    <comment ref="AB3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209 from Tina Cordeiro (t.cordeiro@ieee.org) on 08/15/2019</t>
        </r>
      </text>
    </comment>
    <comment ref="AB3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287 from Tina Cordeiro (t.cordeiro@ieee.org) on 08/15/2019</t>
        </r>
      </text>
    </comment>
    <comment ref="AB3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335 from Tina Cordeiro (t.cordeiro@ieee.org) on 08/15/2019</t>
        </r>
      </text>
    </comment>
    <comment ref="AB3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278 from Tina Cordeiro (t.cordeiro@ieee.org) on 08/15/2019</t>
        </r>
      </text>
    </comment>
    <comment ref="AB34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313 from Tina Cordeiro (t.cordeiro@ieee.org) on 08/15/2019</t>
        </r>
      </text>
    </comment>
    <comment ref="AB35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348 from Tina Cordeiro (t.cordeiro@ieee.org) on 08/15/2019</t>
        </r>
      </text>
    </comment>
    <comment ref="AB3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372 from Tina Cordeiro (t.cordeiro@ieee.org) on 08/15/2019</t>
        </r>
      </text>
    </comment>
    <comment ref="AB3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306 from Tina Cordeiro (t.cordeiro@ieee.org) on 08/15/2019</t>
        </r>
      </text>
    </comment>
    <comment ref="AB3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249 from Tina Cordeiro (t.cordeiro@ieee.org) on 08/15/2019</t>
        </r>
      </text>
    </comment>
    <comment ref="AB39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229 from Tina Cordeiro (t.cordeiro@ieee.org) on 08/15/2019</t>
        </r>
      </text>
    </comment>
    <comment ref="AB4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240 from Tina Cordeiro (t.cordeiro@ieee.org) on 08/15/2019</t>
        </r>
      </text>
    </comment>
    <comment ref="AB41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246 from Tina Cordeiro (t.cordeiro@ieee.org) on 08/15/2019</t>
        </r>
      </text>
    </comment>
    <comment ref="AB42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221 from Tina Cordeiro (t.cordeiro@ieee.org) on 08/15/2019</t>
        </r>
      </text>
    </comment>
    <comment ref="AB43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180 from Tina Cordeiro (t.cordeiro@ieee.org) on 08/15/2019</t>
        </r>
      </text>
    </comment>
    <comment ref="G5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524 from Tina Cordeiro (t.cordeiro@ieee.org) on 08/15/2019 and 08/19/2019 </t>
        </r>
      </text>
    </comment>
    <comment ref="G5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563 from Tina Cordeiro (t.cordeiro@ieee.org) on 08/15/2019 and 08/19/2019 </t>
        </r>
      </text>
    </comment>
    <comment ref="G5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553 from Tina Cordeiro (t.cordeiro@ieee.org) on 08/15/2019 and 08/19/2019 </t>
        </r>
      </text>
    </comment>
    <comment ref="G60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50 from the 2004 society review, P.10 (59 from 2009 society review, P.29) </t>
        </r>
      </text>
    </comment>
    <comment ref="L56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2353 from Tina Cordeiro (t.cordeiro@ieee.org) on 08/19/2019 
2356 - old data may not be accurate </t>
        </r>
      </text>
    </comment>
    <comment ref="L57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2416 from Tina Cordeiro (t.cordeiro@ieee.org) on 08/19/2019 
2421 - old data may not be accurate </t>
        </r>
      </text>
    </comment>
    <comment ref="L58" authorId="0">
      <text>
        <r>
          <rPr>
            <b/>
            <sz val="9"/>
            <rFont val="Tahoma"/>
            <family val="0"/>
          </rPr>
          <t>Jian-yu Lu:</t>
        </r>
        <r>
          <rPr>
            <sz val="9"/>
            <rFont val="Tahoma"/>
            <family val="0"/>
          </rPr>
          <t xml:space="preserve">
2364 from Tina Cordeiro (t.cordeiro@ieee.org) on 08/19/2019 
2372 - old data may not be accurate </t>
        </r>
      </text>
    </comment>
  </commentList>
</comments>
</file>

<file path=xl/sharedStrings.xml><?xml version="1.0" encoding="utf-8"?>
<sst xmlns="http://schemas.openxmlformats.org/spreadsheetml/2006/main" count="72" uniqueCount="65">
  <si>
    <t>#</t>
  </si>
  <si>
    <t>Year</t>
  </si>
  <si>
    <t>#3:</t>
  </si>
  <si>
    <t>#1:</t>
  </si>
  <si>
    <t>IEEE R9 (LatinAmerica)</t>
  </si>
  <si>
    <t>IEEE R10 (Asia/Pacific)</t>
  </si>
  <si>
    <t>IEEE R8 (Europe/MiddleEast/Africa)</t>
  </si>
  <si>
    <r>
      <t xml:space="preserve">Created on </t>
    </r>
    <r>
      <rPr>
        <sz val="10"/>
        <color indexed="10"/>
        <rFont val="Arial"/>
        <family val="2"/>
      </rPr>
      <t>January 01, 2014</t>
    </r>
    <r>
      <rPr>
        <sz val="10"/>
        <rFont val="Arial"/>
        <family val="0"/>
      </rPr>
      <t xml:space="preserve"> by Dr. </t>
    </r>
    <r>
      <rPr>
        <i/>
        <sz val="10"/>
        <rFont val="Arial"/>
        <family val="2"/>
      </rPr>
      <t>Jian-yu Lu</t>
    </r>
    <r>
      <rPr>
        <sz val="10"/>
        <rFont val="Arial"/>
        <family val="0"/>
      </rPr>
      <t xml:space="preserve">, 2014-2015 President of IEEE UFFC-S </t>
    </r>
  </si>
  <si>
    <t>Total # of Members</t>
  </si>
  <si>
    <t>Male, Female, and No Designation</t>
  </si>
  <si>
    <t>Male</t>
  </si>
  <si>
    <t>Female</t>
  </si>
  <si>
    <t>Associate Member (AM)</t>
  </si>
  <si>
    <t>Undergraduate Student Member (StM)</t>
  </si>
  <si>
    <t>Graduate Student Member (GSM)</t>
  </si>
  <si>
    <t>Member (M)</t>
  </si>
  <si>
    <t>Life Member (LM)</t>
  </si>
  <si>
    <t>Senior Member (SM)</t>
  </si>
  <si>
    <t>Life Senior Member (LS)</t>
  </si>
  <si>
    <t>Fellow (F)</t>
  </si>
  <si>
    <t>Life Fellow (LF)</t>
  </si>
  <si>
    <t>No Region</t>
  </si>
  <si>
    <t>Member Categories</t>
  </si>
  <si>
    <t>No Categories</t>
  </si>
  <si>
    <t>Society Affiliate (AF)</t>
  </si>
  <si>
    <r>
      <t xml:space="preserve">Created on </t>
    </r>
    <r>
      <rPr>
        <sz val="10"/>
        <color indexed="10"/>
        <rFont val="Arial"/>
        <family val="2"/>
      </rPr>
      <t xml:space="preserve">January 01, 2014 </t>
    </r>
    <r>
      <rPr>
        <sz val="10"/>
        <rFont val="Arial"/>
        <family val="2"/>
      </rPr>
      <t xml:space="preserve">by Dr. </t>
    </r>
    <r>
      <rPr>
        <i/>
        <sz val="10"/>
        <rFont val="Arial"/>
        <family val="2"/>
      </rPr>
      <t>Jian-yu Lu</t>
    </r>
    <r>
      <rPr>
        <sz val="10"/>
        <rFont val="Arial"/>
        <family val="2"/>
      </rPr>
      <t>, 2014-2015 President of IEEE UFFC-S</t>
    </r>
  </si>
  <si>
    <r>
      <t xml:space="preserve">Note: </t>
    </r>
    <r>
      <rPr>
        <sz val="10"/>
        <color indexed="16"/>
        <rFont val="Arial"/>
        <family val="2"/>
      </rPr>
      <t>Future Years on the Charts below Could Be Continued by Simply Filling Their Data in the "Original_Data" Sheet.</t>
    </r>
  </si>
  <si>
    <t>Red font in the table means automatically calculated results.</t>
  </si>
  <si>
    <t>Female / (Male + Female)</t>
  </si>
  <si>
    <r>
      <t>Click '</t>
    </r>
    <r>
      <rPr>
        <sz val="10"/>
        <color indexed="12"/>
        <rFont val="Arial"/>
        <family val="2"/>
      </rPr>
      <t>Charts_of_"Original_Data</t>
    </r>
    <r>
      <rPr>
        <sz val="10"/>
        <rFont val="Arial"/>
        <family val="0"/>
      </rPr>
      <t>"' sheet for charts</t>
    </r>
  </si>
  <si>
    <r>
      <t xml:space="preserve">Note: </t>
    </r>
    <r>
      <rPr>
        <sz val="10"/>
        <rFont val="Arial"/>
        <family val="2"/>
      </rPr>
      <t>Beginning in 2007, the IEEE Graduate Student Member (GSM) Grade was fully implemented, resulting in a drop in Undergraduate Student Grade (StM) category since StM now refers only to Undergraduates.</t>
    </r>
  </si>
  <si>
    <t>(StM+GSM)/Total</t>
  </si>
  <si>
    <t xml:space="preserve">#2: </t>
  </si>
  <si>
    <t xml:space="preserve">#5: </t>
  </si>
  <si>
    <t xml:space="preserve">#6: </t>
  </si>
  <si>
    <t xml:space="preserve">#7: </t>
  </si>
  <si>
    <t xml:space="preserve">#8: </t>
  </si>
  <si>
    <t xml:space="preserve">#10: </t>
  </si>
  <si>
    <t xml:space="preserve">#11: </t>
  </si>
  <si>
    <t xml:space="preserve">#4: </t>
  </si>
  <si>
    <t>#9:</t>
  </si>
  <si>
    <t>Percent of Students</t>
  </si>
  <si>
    <t>Percent of Other Members</t>
  </si>
  <si>
    <t>Associate (AM/Total)</t>
  </si>
  <si>
    <t>Affiliate (AF/Total)</t>
  </si>
  <si>
    <t xml:space="preserve">#12: </t>
  </si>
  <si>
    <t xml:space="preserve">#13: </t>
  </si>
  <si>
    <t xml:space="preserve">#14: </t>
  </si>
  <si>
    <t>Fellow (F/Total)</t>
  </si>
  <si>
    <t>Life Fellow (LF/Total)</t>
  </si>
  <si>
    <t>Senior (SM/Total)</t>
  </si>
  <si>
    <t>Life Senior (LS/Total)</t>
  </si>
  <si>
    <t>Member (M/Total)</t>
  </si>
  <si>
    <t>Life Member (LM/Total)</t>
  </si>
  <si>
    <t>Undergraduate (StM/Total)</t>
  </si>
  <si>
    <t>Graduate (GSM/Total)</t>
  </si>
  <si>
    <t>Unspecified</t>
  </si>
  <si>
    <t>Student Mixed (StM+GSM)</t>
  </si>
  <si>
    <t>Student Mixed (StM+GSM)/Total</t>
  </si>
  <si>
    <t>This color (1954-1971) means that the data were estimated from the chart published in Fig. 2 on Page 78 of the IEEE UFFC-S Newsletters, Fall 2004 issue.</t>
  </si>
  <si>
    <t>IEEE R7 (Canada)</t>
  </si>
  <si>
    <t>IEEE R1-6 (US)</t>
  </si>
  <si>
    <r>
      <t>IEEE Regions (</t>
    </r>
    <r>
      <rPr>
        <b/>
        <sz val="10"/>
        <color indexed="10"/>
        <rFont val="Arial"/>
        <family val="2"/>
      </rPr>
      <t xml:space="preserve">R1-6: </t>
    </r>
    <r>
      <rPr>
        <b/>
        <sz val="10"/>
        <color indexed="16"/>
        <rFont val="Arial"/>
        <family val="2"/>
      </rPr>
      <t xml:space="preserve">USA; </t>
    </r>
    <r>
      <rPr>
        <b/>
        <sz val="10"/>
        <color indexed="10"/>
        <rFont val="Arial"/>
        <family val="2"/>
      </rPr>
      <t xml:space="preserve">R7: </t>
    </r>
    <r>
      <rPr>
        <b/>
        <sz val="10"/>
        <color indexed="16"/>
        <rFont val="Arial"/>
        <family val="2"/>
      </rPr>
      <t xml:space="preserve">Canada; </t>
    </r>
    <r>
      <rPr>
        <b/>
        <sz val="10"/>
        <color indexed="10"/>
        <rFont val="Arial"/>
        <family val="2"/>
      </rPr>
      <t>R8:</t>
    </r>
    <r>
      <rPr>
        <b/>
        <sz val="10"/>
        <color indexed="16"/>
        <rFont val="Arial"/>
        <family val="2"/>
      </rPr>
      <t xml:space="preserve"> </t>
    </r>
    <r>
      <rPr>
        <b/>
        <u val="single"/>
        <sz val="10"/>
        <color indexed="16"/>
        <rFont val="Arial"/>
        <family val="2"/>
      </rPr>
      <t>Europe/Middle East/Africa</t>
    </r>
    <r>
      <rPr>
        <b/>
        <sz val="10"/>
        <color indexed="16"/>
        <rFont val="Arial"/>
        <family val="2"/>
      </rPr>
      <t xml:space="preserve">; </t>
    </r>
    <r>
      <rPr>
        <b/>
        <sz val="10"/>
        <color indexed="10"/>
        <rFont val="Arial"/>
        <family val="2"/>
      </rPr>
      <t>R9:</t>
    </r>
    <r>
      <rPr>
        <b/>
        <sz val="10"/>
        <color indexed="16"/>
        <rFont val="Arial"/>
        <family val="2"/>
      </rPr>
      <t xml:space="preserve"> </t>
    </r>
    <r>
      <rPr>
        <b/>
        <u val="single"/>
        <sz val="10"/>
        <color indexed="16"/>
        <rFont val="Arial"/>
        <family val="2"/>
      </rPr>
      <t>Latin America</t>
    </r>
    <r>
      <rPr>
        <b/>
        <sz val="10"/>
        <color indexed="16"/>
        <rFont val="Arial"/>
        <family val="2"/>
      </rPr>
      <t xml:space="preserve">; </t>
    </r>
    <r>
      <rPr>
        <b/>
        <sz val="10"/>
        <color indexed="10"/>
        <rFont val="Arial"/>
        <family val="2"/>
      </rPr>
      <t>R10:</t>
    </r>
    <r>
      <rPr>
        <b/>
        <sz val="10"/>
        <color indexed="16"/>
        <rFont val="Arial"/>
        <family val="2"/>
      </rPr>
      <t xml:space="preserve"> </t>
    </r>
    <r>
      <rPr>
        <b/>
        <u val="single"/>
        <sz val="10"/>
        <color indexed="16"/>
        <rFont val="Arial"/>
        <family val="2"/>
      </rPr>
      <t>Asia/Pacific</t>
    </r>
    <r>
      <rPr>
        <b/>
        <sz val="10"/>
        <color indexed="16"/>
        <rFont val="Arial"/>
        <family val="2"/>
      </rPr>
      <t>):</t>
    </r>
  </si>
  <si>
    <t>UFFC-S Membership Data Since 1953 (December Data)</t>
  </si>
  <si>
    <r>
      <t xml:space="preserve">(Updated: </t>
    </r>
    <r>
      <rPr>
        <sz val="10"/>
        <color indexed="10"/>
        <rFont val="Arial"/>
        <family val="2"/>
      </rPr>
      <t xml:space="preserve">March 08, 2023.)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</si>
</sst>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[$-409]mmm\-yy;@"/>
    <numFmt numFmtId="168" formatCode="[$-409]d\-mmm;@"/>
    <numFmt numFmtId="169" formatCode="[$-409]d\-mmm\-yy;@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.5"/>
      <color indexed="10"/>
      <name val="Arial"/>
      <family val="2"/>
    </font>
    <font>
      <b/>
      <sz val="1.5"/>
      <name val="Arial"/>
      <family val="2"/>
    </font>
    <font>
      <b/>
      <sz val="1.5"/>
      <color indexed="12"/>
      <name val="Arial"/>
      <family val="2"/>
    </font>
    <font>
      <b/>
      <sz val="1.25"/>
      <name val="Arial"/>
      <family val="2"/>
    </font>
    <font>
      <sz val="1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"/>
      <family val="2"/>
    </font>
    <font>
      <b/>
      <sz val="10.25"/>
      <color indexed="10"/>
      <name val="Arial"/>
      <family val="2"/>
    </font>
    <font>
      <b/>
      <sz val="10.25"/>
      <name val="Arial"/>
      <family val="2"/>
    </font>
    <font>
      <b/>
      <sz val="10.25"/>
      <color indexed="12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b/>
      <u val="single"/>
      <sz val="10"/>
      <color indexed="16"/>
      <name val="Arial"/>
      <family val="2"/>
    </font>
    <font>
      <sz val="9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sz val="10.5"/>
      <color indexed="10"/>
      <name val="Arial"/>
      <family val="2"/>
    </font>
    <font>
      <b/>
      <sz val="10.5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12"/>
      </right>
      <top style="medium"/>
      <bottom style="medium"/>
    </border>
    <border>
      <left style="medium">
        <color indexed="12"/>
      </left>
      <right style="medium">
        <color indexed="1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 style="medium"/>
      <top style="medium"/>
      <bottom style="medium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>
        <color indexed="12"/>
      </right>
      <top style="thin"/>
      <bottom style="thin"/>
    </border>
    <border>
      <left>
        <color indexed="63"/>
      </left>
      <right style="medium">
        <color indexed="12"/>
      </right>
      <top style="medium"/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1" fontId="0" fillId="0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1" fontId="12" fillId="0" borderId="6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12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3" fillId="0" borderId="0" xfId="20" applyFont="1" applyFill="1" applyAlignment="1">
      <alignment/>
    </xf>
    <xf numFmtId="0" fontId="3" fillId="0" borderId="0" xfId="20" applyFont="1" applyAlignment="1">
      <alignment/>
    </xf>
    <xf numFmtId="0" fontId="1" fillId="0" borderId="0" xfId="0" applyFont="1" applyAlignment="1">
      <alignment/>
    </xf>
    <xf numFmtId="0" fontId="1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13" fillId="0" borderId="0" xfId="0" applyFont="1" applyFill="1" applyAlignment="1">
      <alignment/>
    </xf>
    <xf numFmtId="46" fontId="1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9" fontId="12" fillId="0" borderId="22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12" fillId="4" borderId="22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9" fontId="12" fillId="4" borderId="22" xfId="0" applyNumberFormat="1" applyFont="1" applyFill="1" applyBorder="1" applyAlignment="1">
      <alignment horizontal="center"/>
    </xf>
    <xf numFmtId="1" fontId="12" fillId="4" borderId="6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1" fontId="0" fillId="4" borderId="18" xfId="0" applyNumberFormat="1" applyFont="1" applyFill="1" applyBorder="1" applyAlignment="1">
      <alignment horizontal="center"/>
    </xf>
    <xf numFmtId="1" fontId="0" fillId="4" borderId="17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9" fontId="12" fillId="4" borderId="15" xfId="0" applyNumberFormat="1" applyFont="1" applyFill="1" applyBorder="1" applyAlignment="1">
      <alignment horizontal="center"/>
    </xf>
    <xf numFmtId="9" fontId="12" fillId="4" borderId="1" xfId="0" applyNumberFormat="1" applyFont="1" applyFill="1" applyBorder="1" applyAlignment="1">
      <alignment horizontal="center"/>
    </xf>
    <xf numFmtId="9" fontId="12" fillId="0" borderId="15" xfId="0" applyNumberFormat="1" applyFont="1" applyFill="1" applyBorder="1" applyAlignment="1">
      <alignment horizontal="center"/>
    </xf>
    <xf numFmtId="9" fontId="12" fillId="0" borderId="1" xfId="0" applyNumberFormat="1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1" fontId="29" fillId="0" borderId="20" xfId="0" applyNumberFormat="1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12" fillId="0" borderId="7" xfId="0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Papers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Published in the Proceedings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Original_Data!$D$10:$D$32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30778637"/>
        <c:axId val="8572278"/>
      </c:barChart>
      <c:catAx>
        <c:axId val="3077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572278"/>
        <c:crosses val="autoZero"/>
        <c:auto val="1"/>
        <c:lblOffset val="100"/>
        <c:tickLblSkip val="1"/>
        <c:noMultiLvlLbl val="0"/>
      </c:catAx>
      <c:valAx>
        <c:axId val="857227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78637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Members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by </a:t>
            </a: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Grade Categories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4"/>
          <c:w val="0.9595"/>
          <c:h val="0.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Original_Data!$Z$7</c:f>
              <c:strCache>
                <c:ptCount val="1"/>
                <c:pt idx="0">
                  <c:v>Undergraduate Student Member (StM)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Original_Data!$Z$9:$Z$81</c:f>
              <c:numCache>
                <c:ptCount val="73"/>
                <c:pt idx="54">
                  <c:v>53</c:v>
                </c:pt>
                <c:pt idx="55">
                  <c:v>52</c:v>
                </c:pt>
                <c:pt idx="56">
                  <c:v>54</c:v>
                </c:pt>
                <c:pt idx="57">
                  <c:v>40</c:v>
                </c:pt>
                <c:pt idx="58">
                  <c:v>39</c:v>
                </c:pt>
                <c:pt idx="59">
                  <c:v>33</c:v>
                </c:pt>
                <c:pt idx="60">
                  <c:v>42</c:v>
                </c:pt>
                <c:pt idx="61">
                  <c:v>46</c:v>
                </c:pt>
                <c:pt idx="62">
                  <c:v>56</c:v>
                </c:pt>
                <c:pt idx="63">
                  <c:v>70</c:v>
                </c:pt>
                <c:pt idx="64">
                  <c:v>53</c:v>
                </c:pt>
                <c:pt idx="65">
                  <c:v>49</c:v>
                </c:pt>
                <c:pt idx="66">
                  <c:v>48</c:v>
                </c:pt>
                <c:pt idx="67">
                  <c:v>37</c:v>
                </c:pt>
                <c:pt idx="68">
                  <c:v>29</c:v>
                </c:pt>
                <c:pt idx="69">
                  <c:v>27</c:v>
                </c:pt>
                <c:pt idx="70">
                  <c:v>54</c:v>
                </c:pt>
              </c:numCache>
            </c:numRef>
          </c:val>
        </c:ser>
        <c:ser>
          <c:idx val="1"/>
          <c:order val="1"/>
          <c:tx>
            <c:strRef>
              <c:f>Original_Data!$AA$7</c:f>
              <c:strCache>
                <c:ptCount val="1"/>
                <c:pt idx="0">
                  <c:v>Graduate Student Member (GSM)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Original_Data!$AA$9:$AA$81</c:f>
              <c:numCache>
                <c:ptCount val="73"/>
                <c:pt idx="55">
                  <c:v>129</c:v>
                </c:pt>
                <c:pt idx="56">
                  <c:v>156</c:v>
                </c:pt>
                <c:pt idx="57">
                  <c:v>180</c:v>
                </c:pt>
                <c:pt idx="58">
                  <c:v>172</c:v>
                </c:pt>
                <c:pt idx="59">
                  <c:v>167</c:v>
                </c:pt>
                <c:pt idx="60">
                  <c:v>152</c:v>
                </c:pt>
                <c:pt idx="61">
                  <c:v>214</c:v>
                </c:pt>
                <c:pt idx="62">
                  <c:v>243</c:v>
                </c:pt>
                <c:pt idx="63">
                  <c:v>305</c:v>
                </c:pt>
                <c:pt idx="64">
                  <c:v>299</c:v>
                </c:pt>
                <c:pt idx="65">
                  <c:v>259</c:v>
                </c:pt>
                <c:pt idx="66">
                  <c:v>314</c:v>
                </c:pt>
                <c:pt idx="67">
                  <c:v>222</c:v>
                </c:pt>
                <c:pt idx="68">
                  <c:v>206</c:v>
                </c:pt>
                <c:pt idx="69">
                  <c:v>196</c:v>
                </c:pt>
                <c:pt idx="70">
                  <c:v>247</c:v>
                </c:pt>
              </c:numCache>
            </c:numRef>
          </c:val>
        </c:ser>
        <c:ser>
          <c:idx val="2"/>
          <c:order val="2"/>
          <c:tx>
            <c:strRef>
              <c:f>Original_Data!$AB$7</c:f>
              <c:strCache>
                <c:ptCount val="1"/>
                <c:pt idx="0">
                  <c:v>Student Mixed (StM+GSM)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Original_Data!$AB$9:$AB$81</c:f>
              <c:numCache>
                <c:ptCount val="73"/>
                <c:pt idx="19">
                  <c:v>129</c:v>
                </c:pt>
                <c:pt idx="20">
                  <c:v>164</c:v>
                </c:pt>
                <c:pt idx="21">
                  <c:v>209</c:v>
                </c:pt>
                <c:pt idx="22">
                  <c:v>287</c:v>
                </c:pt>
                <c:pt idx="23">
                  <c:v>335</c:v>
                </c:pt>
                <c:pt idx="24">
                  <c:v>278</c:v>
                </c:pt>
                <c:pt idx="25">
                  <c:v>313</c:v>
                </c:pt>
                <c:pt idx="26">
                  <c:v>348</c:v>
                </c:pt>
                <c:pt idx="27">
                  <c:v>272</c:v>
                </c:pt>
                <c:pt idx="28">
                  <c:v>306</c:v>
                </c:pt>
                <c:pt idx="29">
                  <c:v>249</c:v>
                </c:pt>
                <c:pt idx="30">
                  <c:v>229</c:v>
                </c:pt>
                <c:pt idx="31">
                  <c:v>240</c:v>
                </c:pt>
                <c:pt idx="32">
                  <c:v>246</c:v>
                </c:pt>
                <c:pt idx="33">
                  <c:v>221</c:v>
                </c:pt>
                <c:pt idx="34">
                  <c:v>180</c:v>
                </c:pt>
                <c:pt idx="35">
                  <c:v>191</c:v>
                </c:pt>
                <c:pt idx="36">
                  <c:v>196</c:v>
                </c:pt>
                <c:pt idx="37">
                  <c:v>196</c:v>
                </c:pt>
                <c:pt idx="38">
                  <c:v>185</c:v>
                </c:pt>
                <c:pt idx="39">
                  <c:v>180</c:v>
                </c:pt>
                <c:pt idx="40">
                  <c:v>193</c:v>
                </c:pt>
                <c:pt idx="41">
                  <c:v>177</c:v>
                </c:pt>
                <c:pt idx="42">
                  <c:v>180</c:v>
                </c:pt>
                <c:pt idx="43">
                  <c:v>187</c:v>
                </c:pt>
                <c:pt idx="44">
                  <c:v>186</c:v>
                </c:pt>
                <c:pt idx="45">
                  <c:v>194</c:v>
                </c:pt>
                <c:pt idx="46">
                  <c:v>209</c:v>
                </c:pt>
                <c:pt idx="47">
                  <c:v>213</c:v>
                </c:pt>
                <c:pt idx="48">
                  <c:v>222</c:v>
                </c:pt>
                <c:pt idx="49">
                  <c:v>184</c:v>
                </c:pt>
                <c:pt idx="50">
                  <c:v>150</c:v>
                </c:pt>
                <c:pt idx="51">
                  <c:v>164</c:v>
                </c:pt>
                <c:pt idx="52">
                  <c:v>186</c:v>
                </c:pt>
                <c:pt idx="53">
                  <c:v>165</c:v>
                </c:pt>
              </c:numCache>
            </c:numRef>
          </c:val>
        </c:ser>
        <c:ser>
          <c:idx val="3"/>
          <c:order val="3"/>
          <c:tx>
            <c:strRef>
              <c:f>Original_Data!$X$7</c:f>
              <c:strCache>
                <c:ptCount val="1"/>
                <c:pt idx="0">
                  <c:v>Society Affiliate (AF)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Original_Data!$X$9:$X$81</c:f>
              <c:numCache>
                <c:ptCount val="73"/>
                <c:pt idx="19">
                  <c:v>9</c:v>
                </c:pt>
                <c:pt idx="20">
                  <c:v>8</c:v>
                </c:pt>
                <c:pt idx="21">
                  <c:v>18</c:v>
                </c:pt>
                <c:pt idx="22">
                  <c:v>15</c:v>
                </c:pt>
                <c:pt idx="23">
                  <c:v>14</c:v>
                </c:pt>
                <c:pt idx="24">
                  <c:v>13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6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6</c:v>
                </c:pt>
                <c:pt idx="52">
                  <c:v>4</c:v>
                </c:pt>
                <c:pt idx="53">
                  <c:v>5</c:v>
                </c:pt>
                <c:pt idx="54">
                  <c:v>9</c:v>
                </c:pt>
                <c:pt idx="55">
                  <c:v>28</c:v>
                </c:pt>
                <c:pt idx="56">
                  <c:v>38</c:v>
                </c:pt>
                <c:pt idx="57">
                  <c:v>44</c:v>
                </c:pt>
                <c:pt idx="58">
                  <c:v>38</c:v>
                </c:pt>
                <c:pt idx="59">
                  <c:v>31</c:v>
                </c:pt>
                <c:pt idx="60">
                  <c:v>30</c:v>
                </c:pt>
                <c:pt idx="61">
                  <c:v>30</c:v>
                </c:pt>
                <c:pt idx="62">
                  <c:v>39</c:v>
                </c:pt>
                <c:pt idx="63">
                  <c:v>49</c:v>
                </c:pt>
                <c:pt idx="64">
                  <c:v>46</c:v>
                </c:pt>
                <c:pt idx="65">
                  <c:v>39</c:v>
                </c:pt>
                <c:pt idx="66">
                  <c:v>42</c:v>
                </c:pt>
                <c:pt idx="67">
                  <c:v>47</c:v>
                </c:pt>
                <c:pt idx="68">
                  <c:v>44</c:v>
                </c:pt>
                <c:pt idx="69">
                  <c:v>45</c:v>
                </c:pt>
                <c:pt idx="70">
                  <c:v>41</c:v>
                </c:pt>
              </c:numCache>
            </c:numRef>
          </c:val>
        </c:ser>
        <c:ser>
          <c:idx val="4"/>
          <c:order val="4"/>
          <c:tx>
            <c:strRef>
              <c:f>Original_Data!$Y$7</c:f>
              <c:strCache>
                <c:ptCount val="1"/>
                <c:pt idx="0">
                  <c:v>Associate Member (AM)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Original_Data!$Y$9:$Y$81</c:f>
              <c:numCache>
                <c:ptCount val="73"/>
                <c:pt idx="55">
                  <c:v>110</c:v>
                </c:pt>
                <c:pt idx="56">
                  <c:v>76</c:v>
                </c:pt>
                <c:pt idx="57">
                  <c:v>67</c:v>
                </c:pt>
                <c:pt idx="58">
                  <c:v>65</c:v>
                </c:pt>
                <c:pt idx="59">
                  <c:v>50</c:v>
                </c:pt>
                <c:pt idx="60">
                  <c:v>36</c:v>
                </c:pt>
                <c:pt idx="61">
                  <c:v>40</c:v>
                </c:pt>
                <c:pt idx="62">
                  <c:v>37</c:v>
                </c:pt>
                <c:pt idx="63">
                  <c:v>37</c:v>
                </c:pt>
                <c:pt idx="64">
                  <c:v>30</c:v>
                </c:pt>
                <c:pt idx="65">
                  <c:v>29</c:v>
                </c:pt>
                <c:pt idx="66">
                  <c:v>32</c:v>
                </c:pt>
                <c:pt idx="67">
                  <c:v>26</c:v>
                </c:pt>
                <c:pt idx="68">
                  <c:v>20</c:v>
                </c:pt>
                <c:pt idx="69">
                  <c:v>20</c:v>
                </c:pt>
                <c:pt idx="70">
                  <c:v>24</c:v>
                </c:pt>
              </c:numCache>
            </c:numRef>
          </c:val>
        </c:ser>
        <c:ser>
          <c:idx val="5"/>
          <c:order val="5"/>
          <c:tx>
            <c:strRef>
              <c:f>Original_Data!$AC$7</c:f>
              <c:strCache>
                <c:ptCount val="1"/>
                <c:pt idx="0">
                  <c:v>Member (M)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Original_Data!$AC$9:$AC$81</c:f>
              <c:numCache>
                <c:ptCount val="73"/>
                <c:pt idx="55">
                  <c:v>1456</c:v>
                </c:pt>
                <c:pt idx="56">
                  <c:v>1443</c:v>
                </c:pt>
                <c:pt idx="57">
                  <c:v>1449</c:v>
                </c:pt>
                <c:pt idx="58">
                  <c:v>1367</c:v>
                </c:pt>
                <c:pt idx="59">
                  <c:v>1378</c:v>
                </c:pt>
                <c:pt idx="60">
                  <c:v>1316</c:v>
                </c:pt>
                <c:pt idx="61">
                  <c:v>1362</c:v>
                </c:pt>
                <c:pt idx="62">
                  <c:v>1354</c:v>
                </c:pt>
                <c:pt idx="63">
                  <c:v>1314</c:v>
                </c:pt>
                <c:pt idx="64">
                  <c:v>1271</c:v>
                </c:pt>
                <c:pt idx="65">
                  <c:v>1231</c:v>
                </c:pt>
                <c:pt idx="66">
                  <c:v>1202</c:v>
                </c:pt>
                <c:pt idx="67">
                  <c:v>1189</c:v>
                </c:pt>
                <c:pt idx="68">
                  <c:v>1144</c:v>
                </c:pt>
                <c:pt idx="69">
                  <c:v>1131</c:v>
                </c:pt>
                <c:pt idx="70">
                  <c:v>1116</c:v>
                </c:pt>
              </c:numCache>
            </c:numRef>
          </c:val>
        </c:ser>
        <c:ser>
          <c:idx val="6"/>
          <c:order val="6"/>
          <c:tx>
            <c:strRef>
              <c:f>Original_Data!$AD$7</c:f>
              <c:strCache>
                <c:ptCount val="1"/>
                <c:pt idx="0">
                  <c:v>Life Member (LM)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Original_Data!$AD$9:$AD$81</c:f>
              <c:numCache>
                <c:ptCount val="73"/>
                <c:pt idx="55">
                  <c:v>73</c:v>
                </c:pt>
                <c:pt idx="56">
                  <c:v>77</c:v>
                </c:pt>
                <c:pt idx="57">
                  <c:v>83</c:v>
                </c:pt>
                <c:pt idx="58">
                  <c:v>79</c:v>
                </c:pt>
                <c:pt idx="59">
                  <c:v>80</c:v>
                </c:pt>
                <c:pt idx="60">
                  <c:v>86</c:v>
                </c:pt>
                <c:pt idx="61">
                  <c:v>94</c:v>
                </c:pt>
                <c:pt idx="62">
                  <c:v>103</c:v>
                </c:pt>
                <c:pt idx="63">
                  <c:v>111</c:v>
                </c:pt>
                <c:pt idx="64">
                  <c:v>120</c:v>
                </c:pt>
                <c:pt idx="65">
                  <c:v>121</c:v>
                </c:pt>
                <c:pt idx="66">
                  <c:v>115</c:v>
                </c:pt>
                <c:pt idx="67">
                  <c:v>122</c:v>
                </c:pt>
                <c:pt idx="68">
                  <c:v>123</c:v>
                </c:pt>
                <c:pt idx="69">
                  <c:v>124</c:v>
                </c:pt>
                <c:pt idx="70">
                  <c:v>131</c:v>
                </c:pt>
              </c:numCache>
            </c:numRef>
          </c:val>
        </c:ser>
        <c:ser>
          <c:idx val="7"/>
          <c:order val="7"/>
          <c:tx>
            <c:strRef>
              <c:f>Original_Data!$AE$7</c:f>
              <c:strCache>
                <c:ptCount val="1"/>
                <c:pt idx="0">
                  <c:v>Senior Member (SM)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Original_Data!$AE$9:$AE$81</c:f>
              <c:numCache>
                <c:ptCount val="73"/>
                <c:pt idx="55">
                  <c:v>259</c:v>
                </c:pt>
                <c:pt idx="56">
                  <c:v>248</c:v>
                </c:pt>
                <c:pt idx="57">
                  <c:v>252</c:v>
                </c:pt>
                <c:pt idx="58">
                  <c:v>279</c:v>
                </c:pt>
                <c:pt idx="59">
                  <c:v>277</c:v>
                </c:pt>
                <c:pt idx="60">
                  <c:v>281</c:v>
                </c:pt>
                <c:pt idx="61">
                  <c:v>286</c:v>
                </c:pt>
                <c:pt idx="62">
                  <c:v>296</c:v>
                </c:pt>
                <c:pt idx="63">
                  <c:v>291</c:v>
                </c:pt>
                <c:pt idx="64">
                  <c:v>309</c:v>
                </c:pt>
                <c:pt idx="65">
                  <c:v>312</c:v>
                </c:pt>
                <c:pt idx="66">
                  <c:v>343</c:v>
                </c:pt>
                <c:pt idx="67">
                  <c:v>349</c:v>
                </c:pt>
                <c:pt idx="68">
                  <c:v>353</c:v>
                </c:pt>
                <c:pt idx="69">
                  <c:v>357</c:v>
                </c:pt>
                <c:pt idx="70">
                  <c:v>377</c:v>
                </c:pt>
              </c:numCache>
            </c:numRef>
          </c:val>
        </c:ser>
        <c:ser>
          <c:idx val="8"/>
          <c:order val="8"/>
          <c:tx>
            <c:strRef>
              <c:f>Original_Data!$AF$7</c:f>
              <c:strCache>
                <c:ptCount val="1"/>
                <c:pt idx="0">
                  <c:v>Life Senior Member (LS)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Original_Data!$AF$9:$AF$81</c:f>
              <c:numCache>
                <c:ptCount val="73"/>
                <c:pt idx="55">
                  <c:v>58</c:v>
                </c:pt>
                <c:pt idx="56">
                  <c:v>58</c:v>
                </c:pt>
                <c:pt idx="57">
                  <c:v>54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65</c:v>
                </c:pt>
                <c:pt idx="62">
                  <c:v>66</c:v>
                </c:pt>
                <c:pt idx="63">
                  <c:v>72</c:v>
                </c:pt>
                <c:pt idx="64">
                  <c:v>76</c:v>
                </c:pt>
                <c:pt idx="65">
                  <c:v>78</c:v>
                </c:pt>
                <c:pt idx="66">
                  <c:v>73</c:v>
                </c:pt>
                <c:pt idx="67">
                  <c:v>78</c:v>
                </c:pt>
                <c:pt idx="68">
                  <c:v>80</c:v>
                </c:pt>
                <c:pt idx="69">
                  <c:v>83</c:v>
                </c:pt>
                <c:pt idx="70">
                  <c:v>80</c:v>
                </c:pt>
              </c:numCache>
            </c:numRef>
          </c:val>
        </c:ser>
        <c:ser>
          <c:idx val="9"/>
          <c:order val="9"/>
          <c:tx>
            <c:strRef>
              <c:f>Original_Data!$AG$7</c:f>
              <c:strCache>
                <c:ptCount val="1"/>
                <c:pt idx="0">
                  <c:v>Fellow (F)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Original_Data!$AG$9:$AG$81</c:f>
              <c:numCache>
                <c:ptCount val="73"/>
                <c:pt idx="55">
                  <c:v>48</c:v>
                </c:pt>
                <c:pt idx="56">
                  <c:v>61</c:v>
                </c:pt>
                <c:pt idx="57">
                  <c:v>58</c:v>
                </c:pt>
                <c:pt idx="58">
                  <c:v>59</c:v>
                </c:pt>
                <c:pt idx="59">
                  <c:v>63</c:v>
                </c:pt>
                <c:pt idx="60">
                  <c:v>61</c:v>
                </c:pt>
                <c:pt idx="61">
                  <c:v>56</c:v>
                </c:pt>
                <c:pt idx="62">
                  <c:v>53</c:v>
                </c:pt>
                <c:pt idx="63">
                  <c:v>53</c:v>
                </c:pt>
                <c:pt idx="64">
                  <c:v>52</c:v>
                </c:pt>
                <c:pt idx="65">
                  <c:v>55</c:v>
                </c:pt>
                <c:pt idx="66">
                  <c:v>57</c:v>
                </c:pt>
                <c:pt idx="67">
                  <c:v>55</c:v>
                </c:pt>
                <c:pt idx="68">
                  <c:v>53</c:v>
                </c:pt>
                <c:pt idx="69">
                  <c:v>55</c:v>
                </c:pt>
                <c:pt idx="70">
                  <c:v>58</c:v>
                </c:pt>
              </c:numCache>
            </c:numRef>
          </c:val>
        </c:ser>
        <c:ser>
          <c:idx val="10"/>
          <c:order val="10"/>
          <c:tx>
            <c:strRef>
              <c:f>Original_Data!$AH$7</c:f>
              <c:strCache>
                <c:ptCount val="1"/>
                <c:pt idx="0">
                  <c:v>Life Fellow (LF)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Original_Data!$AH$9:$AH$81</c:f>
              <c:numCache>
                <c:ptCount val="73"/>
                <c:pt idx="55">
                  <c:v>70</c:v>
                </c:pt>
                <c:pt idx="56">
                  <c:v>66</c:v>
                </c:pt>
                <c:pt idx="57">
                  <c:v>67</c:v>
                </c:pt>
                <c:pt idx="58">
                  <c:v>64</c:v>
                </c:pt>
                <c:pt idx="59">
                  <c:v>65</c:v>
                </c:pt>
                <c:pt idx="60">
                  <c:v>64</c:v>
                </c:pt>
                <c:pt idx="61">
                  <c:v>65</c:v>
                </c:pt>
                <c:pt idx="62">
                  <c:v>68</c:v>
                </c:pt>
                <c:pt idx="63">
                  <c:v>71</c:v>
                </c:pt>
                <c:pt idx="64">
                  <c:v>69</c:v>
                </c:pt>
                <c:pt idx="65">
                  <c:v>66</c:v>
                </c:pt>
                <c:pt idx="66">
                  <c:v>61</c:v>
                </c:pt>
                <c:pt idx="67">
                  <c:v>66</c:v>
                </c:pt>
                <c:pt idx="68">
                  <c:v>68</c:v>
                </c:pt>
                <c:pt idx="69">
                  <c:v>68</c:v>
                </c:pt>
                <c:pt idx="70">
                  <c:v>70</c:v>
                </c:pt>
              </c:numCache>
            </c:numRef>
          </c:val>
        </c:ser>
        <c:ser>
          <c:idx val="11"/>
          <c:order val="11"/>
          <c:tx>
            <c:strRef>
              <c:f>Original_Data!$AI$7</c:f>
              <c:strCache>
                <c:ptCount val="1"/>
                <c:pt idx="0">
                  <c:v>No Categories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Original_Data!$AI$9:$AI$81</c:f>
              <c:numCache>
                <c:ptCount val="73"/>
                <c:pt idx="0">
                  <c:v>0</c:v>
                </c:pt>
                <c:pt idx="1">
                  <c:v>330</c:v>
                </c:pt>
                <c:pt idx="2">
                  <c:v>420</c:v>
                </c:pt>
                <c:pt idx="3">
                  <c:v>580</c:v>
                </c:pt>
                <c:pt idx="4">
                  <c:v>750</c:v>
                </c:pt>
                <c:pt idx="5">
                  <c:v>850</c:v>
                </c:pt>
                <c:pt idx="6">
                  <c:v>880</c:v>
                </c:pt>
                <c:pt idx="7">
                  <c:v>940</c:v>
                </c:pt>
                <c:pt idx="8">
                  <c:v>970</c:v>
                </c:pt>
                <c:pt idx="9">
                  <c:v>960</c:v>
                </c:pt>
                <c:pt idx="10">
                  <c:v>960</c:v>
                </c:pt>
                <c:pt idx="11">
                  <c:v>1075</c:v>
                </c:pt>
                <c:pt idx="12">
                  <c:v>1150</c:v>
                </c:pt>
                <c:pt idx="13">
                  <c:v>1200</c:v>
                </c:pt>
                <c:pt idx="14">
                  <c:v>1250</c:v>
                </c:pt>
                <c:pt idx="15">
                  <c:v>1260</c:v>
                </c:pt>
                <c:pt idx="16">
                  <c:v>1380</c:v>
                </c:pt>
                <c:pt idx="17">
                  <c:v>1390</c:v>
                </c:pt>
                <c:pt idx="18">
                  <c:v>1380</c:v>
                </c:pt>
                <c:pt idx="19">
                  <c:v>1262</c:v>
                </c:pt>
                <c:pt idx="20">
                  <c:v>1268</c:v>
                </c:pt>
                <c:pt idx="21">
                  <c:v>1381</c:v>
                </c:pt>
                <c:pt idx="22">
                  <c:v>1560</c:v>
                </c:pt>
                <c:pt idx="23">
                  <c:v>1627</c:v>
                </c:pt>
                <c:pt idx="24">
                  <c:v>1700</c:v>
                </c:pt>
                <c:pt idx="25">
                  <c:v>1760</c:v>
                </c:pt>
                <c:pt idx="26">
                  <c:v>1854</c:v>
                </c:pt>
                <c:pt idx="27">
                  <c:v>2039</c:v>
                </c:pt>
                <c:pt idx="28">
                  <c:v>1939</c:v>
                </c:pt>
                <c:pt idx="29">
                  <c:v>2023</c:v>
                </c:pt>
                <c:pt idx="30">
                  <c:v>2034</c:v>
                </c:pt>
                <c:pt idx="31">
                  <c:v>2033</c:v>
                </c:pt>
                <c:pt idx="32">
                  <c:v>2100</c:v>
                </c:pt>
                <c:pt idx="33">
                  <c:v>2105</c:v>
                </c:pt>
                <c:pt idx="34">
                  <c:v>1996</c:v>
                </c:pt>
                <c:pt idx="35">
                  <c:v>1940</c:v>
                </c:pt>
                <c:pt idx="36">
                  <c:v>1954</c:v>
                </c:pt>
                <c:pt idx="37">
                  <c:v>2006</c:v>
                </c:pt>
                <c:pt idx="38">
                  <c:v>1967</c:v>
                </c:pt>
                <c:pt idx="39">
                  <c:v>2014</c:v>
                </c:pt>
                <c:pt idx="40">
                  <c:v>2014</c:v>
                </c:pt>
                <c:pt idx="41">
                  <c:v>1951</c:v>
                </c:pt>
                <c:pt idx="42">
                  <c:v>1937</c:v>
                </c:pt>
                <c:pt idx="43">
                  <c:v>1946</c:v>
                </c:pt>
                <c:pt idx="44">
                  <c:v>1943</c:v>
                </c:pt>
                <c:pt idx="45">
                  <c:v>2057</c:v>
                </c:pt>
                <c:pt idx="46">
                  <c:v>2097</c:v>
                </c:pt>
                <c:pt idx="47">
                  <c:v>2137</c:v>
                </c:pt>
                <c:pt idx="48">
                  <c:v>2189</c:v>
                </c:pt>
                <c:pt idx="49">
                  <c:v>2172</c:v>
                </c:pt>
                <c:pt idx="50">
                  <c:v>2027</c:v>
                </c:pt>
                <c:pt idx="51">
                  <c:v>2029</c:v>
                </c:pt>
                <c:pt idx="52">
                  <c:v>2003</c:v>
                </c:pt>
                <c:pt idx="53">
                  <c:v>1992</c:v>
                </c:pt>
                <c:pt idx="54">
                  <c:v>2168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gapWidth val="50"/>
        <c:axId val="31655543"/>
        <c:axId val="16464432"/>
      </c:barChart>
      <c:catAx>
        <c:axId val="31655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64432"/>
        <c:crosses val="autoZero"/>
        <c:auto val="1"/>
        <c:lblOffset val="100"/>
        <c:tickLblSkip val="2"/>
        <c:noMultiLvlLbl val="0"/>
      </c:catAx>
      <c:valAx>
        <c:axId val="1646443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Members*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55543"/>
        <c:crossesAt val="1"/>
        <c:crossBetween val="between"/>
        <c:dispUnits/>
        <c:majorUnit val="30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"/>
          <c:y val="0.115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Members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by </a:t>
            </a: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Genders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45"/>
          <c:w val="0.95925"/>
          <c:h val="0.8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Original_Data!$P$7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Original_Data!$P$9:$P$81</c:f>
              <c:numCache>
                <c:ptCount val="73"/>
                <c:pt idx="56">
                  <c:v>2166</c:v>
                </c:pt>
                <c:pt idx="57">
                  <c:v>2165</c:v>
                </c:pt>
                <c:pt idx="58">
                  <c:v>2066</c:v>
                </c:pt>
                <c:pt idx="59">
                  <c:v>2086</c:v>
                </c:pt>
                <c:pt idx="60">
                  <c:v>1749</c:v>
                </c:pt>
                <c:pt idx="61">
                  <c:v>1733</c:v>
                </c:pt>
                <c:pt idx="62">
                  <c:v>1841</c:v>
                </c:pt>
                <c:pt idx="63">
                  <c:v>1820</c:v>
                </c:pt>
                <c:pt idx="64">
                  <c:v>1863</c:v>
                </c:pt>
                <c:pt idx="65">
                  <c:v>1812</c:v>
                </c:pt>
                <c:pt idx="66">
                  <c:v>1828</c:v>
                </c:pt>
                <c:pt idx="67">
                  <c:v>1752</c:v>
                </c:pt>
                <c:pt idx="68">
                  <c:v>1681</c:v>
                </c:pt>
                <c:pt idx="69">
                  <c:v>1701</c:v>
                </c:pt>
                <c:pt idx="70">
                  <c:v>1727</c:v>
                </c:pt>
              </c:numCache>
            </c:numRef>
          </c:val>
        </c:ser>
        <c:ser>
          <c:idx val="1"/>
          <c:order val="1"/>
          <c:tx>
            <c:strRef>
              <c:f>Original_Data!$Q$7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Original_Data!$Q$9:$Q$81</c:f>
              <c:numCache>
                <c:ptCount val="73"/>
                <c:pt idx="56">
                  <c:v>111</c:v>
                </c:pt>
                <c:pt idx="57">
                  <c:v>129</c:v>
                </c:pt>
                <c:pt idx="58">
                  <c:v>156</c:v>
                </c:pt>
                <c:pt idx="59">
                  <c:v>119</c:v>
                </c:pt>
                <c:pt idx="60">
                  <c:v>110</c:v>
                </c:pt>
                <c:pt idx="61">
                  <c:v>116</c:v>
                </c:pt>
                <c:pt idx="62">
                  <c:v>147</c:v>
                </c:pt>
                <c:pt idx="63">
                  <c:v>169</c:v>
                </c:pt>
                <c:pt idx="64">
                  <c:v>190</c:v>
                </c:pt>
                <c:pt idx="65">
                  <c:v>198</c:v>
                </c:pt>
                <c:pt idx="66">
                  <c:v>212</c:v>
                </c:pt>
                <c:pt idx="67">
                  <c:v>203</c:v>
                </c:pt>
                <c:pt idx="68">
                  <c:v>211</c:v>
                </c:pt>
                <c:pt idx="69">
                  <c:v>211</c:v>
                </c:pt>
                <c:pt idx="70">
                  <c:v>262</c:v>
                </c:pt>
              </c:numCache>
            </c:numRef>
          </c:val>
        </c:ser>
        <c:ser>
          <c:idx val="2"/>
          <c:order val="2"/>
          <c:tx>
            <c:strRef>
              <c:f>Original_Data!$R$7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Original_Data!$R$9:$R$81</c:f>
              <c:numCache>
                <c:ptCount val="73"/>
                <c:pt idx="0">
                  <c:v>0</c:v>
                </c:pt>
                <c:pt idx="1">
                  <c:v>330</c:v>
                </c:pt>
                <c:pt idx="2">
                  <c:v>420</c:v>
                </c:pt>
                <c:pt idx="3">
                  <c:v>580</c:v>
                </c:pt>
                <c:pt idx="4">
                  <c:v>750</c:v>
                </c:pt>
                <c:pt idx="5">
                  <c:v>850</c:v>
                </c:pt>
                <c:pt idx="6">
                  <c:v>880</c:v>
                </c:pt>
                <c:pt idx="7">
                  <c:v>940</c:v>
                </c:pt>
                <c:pt idx="8">
                  <c:v>970</c:v>
                </c:pt>
                <c:pt idx="9">
                  <c:v>960</c:v>
                </c:pt>
                <c:pt idx="10">
                  <c:v>960</c:v>
                </c:pt>
                <c:pt idx="11">
                  <c:v>1075</c:v>
                </c:pt>
                <c:pt idx="12">
                  <c:v>1150</c:v>
                </c:pt>
                <c:pt idx="13">
                  <c:v>1200</c:v>
                </c:pt>
                <c:pt idx="14">
                  <c:v>1250</c:v>
                </c:pt>
                <c:pt idx="15">
                  <c:v>1260</c:v>
                </c:pt>
                <c:pt idx="16">
                  <c:v>1380</c:v>
                </c:pt>
                <c:pt idx="17">
                  <c:v>1390</c:v>
                </c:pt>
                <c:pt idx="18">
                  <c:v>1380</c:v>
                </c:pt>
                <c:pt idx="19">
                  <c:v>1400</c:v>
                </c:pt>
                <c:pt idx="20">
                  <c:v>1440</c:v>
                </c:pt>
                <c:pt idx="21">
                  <c:v>1608</c:v>
                </c:pt>
                <c:pt idx="22">
                  <c:v>1862</c:v>
                </c:pt>
                <c:pt idx="23">
                  <c:v>1976</c:v>
                </c:pt>
                <c:pt idx="24">
                  <c:v>1991</c:v>
                </c:pt>
                <c:pt idx="25">
                  <c:v>2084</c:v>
                </c:pt>
                <c:pt idx="26">
                  <c:v>2213</c:v>
                </c:pt>
                <c:pt idx="27">
                  <c:v>2319</c:v>
                </c:pt>
                <c:pt idx="28">
                  <c:v>2251</c:v>
                </c:pt>
                <c:pt idx="29">
                  <c:v>2280</c:v>
                </c:pt>
                <c:pt idx="30">
                  <c:v>2270</c:v>
                </c:pt>
                <c:pt idx="31">
                  <c:v>2279</c:v>
                </c:pt>
                <c:pt idx="32">
                  <c:v>2352</c:v>
                </c:pt>
                <c:pt idx="33">
                  <c:v>2333</c:v>
                </c:pt>
                <c:pt idx="34">
                  <c:v>2183</c:v>
                </c:pt>
                <c:pt idx="35">
                  <c:v>2137</c:v>
                </c:pt>
                <c:pt idx="36">
                  <c:v>2155</c:v>
                </c:pt>
                <c:pt idx="37">
                  <c:v>2207</c:v>
                </c:pt>
                <c:pt idx="38">
                  <c:v>2156</c:v>
                </c:pt>
                <c:pt idx="39">
                  <c:v>2199</c:v>
                </c:pt>
                <c:pt idx="40">
                  <c:v>2212</c:v>
                </c:pt>
                <c:pt idx="41">
                  <c:v>2131</c:v>
                </c:pt>
                <c:pt idx="42">
                  <c:v>2121</c:v>
                </c:pt>
                <c:pt idx="43">
                  <c:v>2137</c:v>
                </c:pt>
                <c:pt idx="44">
                  <c:v>2132</c:v>
                </c:pt>
                <c:pt idx="45">
                  <c:v>2257</c:v>
                </c:pt>
                <c:pt idx="46">
                  <c:v>2310</c:v>
                </c:pt>
                <c:pt idx="47">
                  <c:v>2353</c:v>
                </c:pt>
                <c:pt idx="48">
                  <c:v>2416</c:v>
                </c:pt>
                <c:pt idx="49">
                  <c:v>2364</c:v>
                </c:pt>
                <c:pt idx="50">
                  <c:v>2182</c:v>
                </c:pt>
                <c:pt idx="51">
                  <c:v>2199</c:v>
                </c:pt>
                <c:pt idx="52">
                  <c:v>2193</c:v>
                </c:pt>
                <c:pt idx="53">
                  <c:v>2162</c:v>
                </c:pt>
                <c:pt idx="54">
                  <c:v>2230</c:v>
                </c:pt>
                <c:pt idx="55">
                  <c:v>2283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271</c:v>
                </c:pt>
                <c:pt idx="61">
                  <c:v>409</c:v>
                </c:pt>
                <c:pt idx="62">
                  <c:v>327</c:v>
                </c:pt>
                <c:pt idx="63">
                  <c:v>384</c:v>
                </c:pt>
                <c:pt idx="64">
                  <c:v>272</c:v>
                </c:pt>
                <c:pt idx="65">
                  <c:v>229</c:v>
                </c:pt>
                <c:pt idx="66">
                  <c:v>247</c:v>
                </c:pt>
                <c:pt idx="67">
                  <c:v>236</c:v>
                </c:pt>
                <c:pt idx="68">
                  <c:v>228</c:v>
                </c:pt>
                <c:pt idx="69">
                  <c:v>194</c:v>
                </c:pt>
                <c:pt idx="70">
                  <c:v>209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gapWidth val="50"/>
        <c:axId val="13962161"/>
        <c:axId val="58550586"/>
      </c:barChart>
      <c:catAx>
        <c:axId val="1396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50586"/>
        <c:crosses val="autoZero"/>
        <c:auto val="1"/>
        <c:lblOffset val="100"/>
        <c:tickLblSkip val="2"/>
        <c:noMultiLvlLbl val="0"/>
      </c:catAx>
      <c:valAx>
        <c:axId val="5855058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Members*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62161"/>
        <c:crossesAt val="1"/>
        <c:crossBetween val="between"/>
        <c:dispUnits/>
        <c:majorUnit val="30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109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Student Mmebers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55"/>
          <c:w val="0.959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Original_Data!$Z$7</c:f>
              <c:strCache>
                <c:ptCount val="1"/>
                <c:pt idx="0">
                  <c:v>Undergraduate Student Member (StM)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Original_Data!$Z$9:$Z$81</c:f>
              <c:numCache>
                <c:ptCount val="73"/>
                <c:pt idx="54">
                  <c:v>53</c:v>
                </c:pt>
                <c:pt idx="55">
                  <c:v>52</c:v>
                </c:pt>
                <c:pt idx="56">
                  <c:v>54</c:v>
                </c:pt>
                <c:pt idx="57">
                  <c:v>40</c:v>
                </c:pt>
                <c:pt idx="58">
                  <c:v>39</c:v>
                </c:pt>
                <c:pt idx="59">
                  <c:v>33</c:v>
                </c:pt>
                <c:pt idx="60">
                  <c:v>42</c:v>
                </c:pt>
                <c:pt idx="61">
                  <c:v>46</c:v>
                </c:pt>
                <c:pt idx="62">
                  <c:v>56</c:v>
                </c:pt>
                <c:pt idx="63">
                  <c:v>70</c:v>
                </c:pt>
                <c:pt idx="64">
                  <c:v>53</c:v>
                </c:pt>
                <c:pt idx="65">
                  <c:v>49</c:v>
                </c:pt>
                <c:pt idx="66">
                  <c:v>48</c:v>
                </c:pt>
                <c:pt idx="67">
                  <c:v>37</c:v>
                </c:pt>
                <c:pt idx="68">
                  <c:v>29</c:v>
                </c:pt>
                <c:pt idx="69">
                  <c:v>27</c:v>
                </c:pt>
                <c:pt idx="70">
                  <c:v>54</c:v>
                </c:pt>
              </c:numCache>
            </c:numRef>
          </c:val>
        </c:ser>
        <c:ser>
          <c:idx val="1"/>
          <c:order val="1"/>
          <c:tx>
            <c:strRef>
              <c:f>Original_Data!$AA$7</c:f>
              <c:strCache>
                <c:ptCount val="1"/>
                <c:pt idx="0">
                  <c:v>Graduate Student Member (GSM)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Original_Data!$AA$9:$AA$81</c:f>
              <c:numCache>
                <c:ptCount val="73"/>
                <c:pt idx="55">
                  <c:v>129</c:v>
                </c:pt>
                <c:pt idx="56">
                  <c:v>156</c:v>
                </c:pt>
                <c:pt idx="57">
                  <c:v>180</c:v>
                </c:pt>
                <c:pt idx="58">
                  <c:v>172</c:v>
                </c:pt>
                <c:pt idx="59">
                  <c:v>167</c:v>
                </c:pt>
                <c:pt idx="60">
                  <c:v>152</c:v>
                </c:pt>
                <c:pt idx="61">
                  <c:v>214</c:v>
                </c:pt>
                <c:pt idx="62">
                  <c:v>243</c:v>
                </c:pt>
                <c:pt idx="63">
                  <c:v>305</c:v>
                </c:pt>
                <c:pt idx="64">
                  <c:v>299</c:v>
                </c:pt>
                <c:pt idx="65">
                  <c:v>259</c:v>
                </c:pt>
                <c:pt idx="66">
                  <c:v>314</c:v>
                </c:pt>
                <c:pt idx="67">
                  <c:v>222</c:v>
                </c:pt>
                <c:pt idx="68">
                  <c:v>206</c:v>
                </c:pt>
                <c:pt idx="69">
                  <c:v>196</c:v>
                </c:pt>
                <c:pt idx="70">
                  <c:v>247</c:v>
                </c:pt>
              </c:numCache>
            </c:numRef>
          </c:val>
        </c:ser>
        <c:ser>
          <c:idx val="2"/>
          <c:order val="2"/>
          <c:tx>
            <c:strRef>
              <c:f>Original_Data!$AB$7</c:f>
              <c:strCache>
                <c:ptCount val="1"/>
                <c:pt idx="0">
                  <c:v>Student Mixed (StM+GSM)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Original_Data!$AB$9:$AB$81</c:f>
              <c:numCache>
                <c:ptCount val="73"/>
                <c:pt idx="19">
                  <c:v>129</c:v>
                </c:pt>
                <c:pt idx="20">
                  <c:v>164</c:v>
                </c:pt>
                <c:pt idx="21">
                  <c:v>209</c:v>
                </c:pt>
                <c:pt idx="22">
                  <c:v>287</c:v>
                </c:pt>
                <c:pt idx="23">
                  <c:v>335</c:v>
                </c:pt>
                <c:pt idx="24">
                  <c:v>278</c:v>
                </c:pt>
                <c:pt idx="25">
                  <c:v>313</c:v>
                </c:pt>
                <c:pt idx="26">
                  <c:v>348</c:v>
                </c:pt>
                <c:pt idx="27">
                  <c:v>272</c:v>
                </c:pt>
                <c:pt idx="28">
                  <c:v>306</c:v>
                </c:pt>
                <c:pt idx="29">
                  <c:v>249</c:v>
                </c:pt>
                <c:pt idx="30">
                  <c:v>229</c:v>
                </c:pt>
                <c:pt idx="31">
                  <c:v>240</c:v>
                </c:pt>
                <c:pt idx="32">
                  <c:v>246</c:v>
                </c:pt>
                <c:pt idx="33">
                  <c:v>221</c:v>
                </c:pt>
                <c:pt idx="34">
                  <c:v>180</c:v>
                </c:pt>
                <c:pt idx="35">
                  <c:v>191</c:v>
                </c:pt>
                <c:pt idx="36">
                  <c:v>196</c:v>
                </c:pt>
                <c:pt idx="37">
                  <c:v>196</c:v>
                </c:pt>
                <c:pt idx="38">
                  <c:v>185</c:v>
                </c:pt>
                <c:pt idx="39">
                  <c:v>180</c:v>
                </c:pt>
                <c:pt idx="40">
                  <c:v>193</c:v>
                </c:pt>
                <c:pt idx="41">
                  <c:v>177</c:v>
                </c:pt>
                <c:pt idx="42">
                  <c:v>180</c:v>
                </c:pt>
                <c:pt idx="43">
                  <c:v>187</c:v>
                </c:pt>
                <c:pt idx="44">
                  <c:v>186</c:v>
                </c:pt>
                <c:pt idx="45">
                  <c:v>194</c:v>
                </c:pt>
                <c:pt idx="46">
                  <c:v>209</c:v>
                </c:pt>
                <c:pt idx="47">
                  <c:v>213</c:v>
                </c:pt>
                <c:pt idx="48">
                  <c:v>222</c:v>
                </c:pt>
                <c:pt idx="49">
                  <c:v>184</c:v>
                </c:pt>
                <c:pt idx="50">
                  <c:v>150</c:v>
                </c:pt>
                <c:pt idx="51">
                  <c:v>164</c:v>
                </c:pt>
                <c:pt idx="52">
                  <c:v>186</c:v>
                </c:pt>
                <c:pt idx="53">
                  <c:v>165</c:v>
                </c:pt>
              </c:numCache>
            </c:numRef>
          </c:val>
        </c:ser>
        <c:overlap val="100"/>
        <c:gapWidth val="50"/>
        <c:axId val="57193227"/>
        <c:axId val="44976996"/>
      </c:barChart>
      <c:catAx>
        <c:axId val="5719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76996"/>
        <c:crosses val="autoZero"/>
        <c:auto val="1"/>
        <c:lblOffset val="100"/>
        <c:tickLblSkip val="2"/>
        <c:noMultiLvlLbl val="0"/>
      </c:catAx>
      <c:valAx>
        <c:axId val="4497699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Student Members**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93227"/>
        <c:crossesAt val="1"/>
        <c:crossBetween val="between"/>
        <c:dispUnits/>
        <c:majorUnit val="50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111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Fellows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725"/>
          <c:w val="0.95925"/>
          <c:h val="0.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Original_Data!$AG$7</c:f>
              <c:strCache>
                <c:ptCount val="1"/>
                <c:pt idx="0">
                  <c:v>Fellow (F)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Original_Data!$AG$9:$AG$81</c:f>
              <c:numCache>
                <c:ptCount val="73"/>
                <c:pt idx="55">
                  <c:v>48</c:v>
                </c:pt>
                <c:pt idx="56">
                  <c:v>61</c:v>
                </c:pt>
                <c:pt idx="57">
                  <c:v>58</c:v>
                </c:pt>
                <c:pt idx="58">
                  <c:v>59</c:v>
                </c:pt>
                <c:pt idx="59">
                  <c:v>63</c:v>
                </c:pt>
                <c:pt idx="60">
                  <c:v>61</c:v>
                </c:pt>
                <c:pt idx="61">
                  <c:v>56</c:v>
                </c:pt>
                <c:pt idx="62">
                  <c:v>53</c:v>
                </c:pt>
                <c:pt idx="63">
                  <c:v>53</c:v>
                </c:pt>
                <c:pt idx="64">
                  <c:v>52</c:v>
                </c:pt>
                <c:pt idx="65">
                  <c:v>55</c:v>
                </c:pt>
                <c:pt idx="66">
                  <c:v>57</c:v>
                </c:pt>
                <c:pt idx="67">
                  <c:v>55</c:v>
                </c:pt>
                <c:pt idx="68">
                  <c:v>53</c:v>
                </c:pt>
                <c:pt idx="69">
                  <c:v>55</c:v>
                </c:pt>
                <c:pt idx="70">
                  <c:v>58</c:v>
                </c:pt>
              </c:numCache>
            </c:numRef>
          </c:val>
        </c:ser>
        <c:ser>
          <c:idx val="1"/>
          <c:order val="1"/>
          <c:tx>
            <c:strRef>
              <c:f>Original_Data!$AH$7</c:f>
              <c:strCache>
                <c:ptCount val="1"/>
                <c:pt idx="0">
                  <c:v>Life Fellow (LF)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Original_Data!$AH$9:$AH$81</c:f>
              <c:numCache>
                <c:ptCount val="73"/>
                <c:pt idx="55">
                  <c:v>70</c:v>
                </c:pt>
                <c:pt idx="56">
                  <c:v>66</c:v>
                </c:pt>
                <c:pt idx="57">
                  <c:v>67</c:v>
                </c:pt>
                <c:pt idx="58">
                  <c:v>64</c:v>
                </c:pt>
                <c:pt idx="59">
                  <c:v>65</c:v>
                </c:pt>
                <c:pt idx="60">
                  <c:v>64</c:v>
                </c:pt>
                <c:pt idx="61">
                  <c:v>65</c:v>
                </c:pt>
                <c:pt idx="62">
                  <c:v>68</c:v>
                </c:pt>
                <c:pt idx="63">
                  <c:v>71</c:v>
                </c:pt>
                <c:pt idx="64">
                  <c:v>69</c:v>
                </c:pt>
                <c:pt idx="65">
                  <c:v>66</c:v>
                </c:pt>
                <c:pt idx="66">
                  <c:v>61</c:v>
                </c:pt>
                <c:pt idx="67">
                  <c:v>66</c:v>
                </c:pt>
                <c:pt idx="68">
                  <c:v>68</c:v>
                </c:pt>
                <c:pt idx="69">
                  <c:v>68</c:v>
                </c:pt>
                <c:pt idx="70">
                  <c:v>70</c:v>
                </c:pt>
              </c:numCache>
            </c:numRef>
          </c:val>
        </c:ser>
        <c:overlap val="100"/>
        <c:gapWidth val="50"/>
        <c:axId val="2139781"/>
        <c:axId val="19258030"/>
      </c:barChart>
      <c:catAx>
        <c:axId val="213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58030"/>
        <c:crosses val="autoZero"/>
        <c:auto val="1"/>
        <c:lblOffset val="100"/>
        <c:tickLblSkip val="2"/>
        <c:noMultiLvlLbl val="0"/>
      </c:catAx>
      <c:valAx>
        <c:axId val="1925803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Fellows*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9781"/>
        <c:crossesAt val="1"/>
        <c:crossBetween val="between"/>
        <c:dispUnits/>
        <c:majorUnit val="50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5"/>
          <c:y val="0.1127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Senior Members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7"/>
          <c:w val="0.9595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Original_Data!$AE$7</c:f>
              <c:strCache>
                <c:ptCount val="1"/>
                <c:pt idx="0">
                  <c:v>Senior Member (SM)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Original_Data!$AE$9:$AE$81</c:f>
              <c:numCache>
                <c:ptCount val="73"/>
                <c:pt idx="55">
                  <c:v>259</c:v>
                </c:pt>
                <c:pt idx="56">
                  <c:v>248</c:v>
                </c:pt>
                <c:pt idx="57">
                  <c:v>252</c:v>
                </c:pt>
                <c:pt idx="58">
                  <c:v>279</c:v>
                </c:pt>
                <c:pt idx="59">
                  <c:v>277</c:v>
                </c:pt>
                <c:pt idx="60">
                  <c:v>281</c:v>
                </c:pt>
                <c:pt idx="61">
                  <c:v>286</c:v>
                </c:pt>
                <c:pt idx="62">
                  <c:v>296</c:v>
                </c:pt>
                <c:pt idx="63">
                  <c:v>291</c:v>
                </c:pt>
                <c:pt idx="64">
                  <c:v>309</c:v>
                </c:pt>
                <c:pt idx="65">
                  <c:v>312</c:v>
                </c:pt>
                <c:pt idx="66">
                  <c:v>343</c:v>
                </c:pt>
                <c:pt idx="67">
                  <c:v>349</c:v>
                </c:pt>
                <c:pt idx="68">
                  <c:v>353</c:v>
                </c:pt>
                <c:pt idx="69">
                  <c:v>357</c:v>
                </c:pt>
                <c:pt idx="70">
                  <c:v>377</c:v>
                </c:pt>
              </c:numCache>
            </c:numRef>
          </c:val>
        </c:ser>
        <c:ser>
          <c:idx val="1"/>
          <c:order val="1"/>
          <c:tx>
            <c:strRef>
              <c:f>Original_Data!$AF$7</c:f>
              <c:strCache>
                <c:ptCount val="1"/>
                <c:pt idx="0">
                  <c:v>Life Senior Member (LS)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Original_Data!$AF$9:$AF$81</c:f>
              <c:numCache>
                <c:ptCount val="73"/>
                <c:pt idx="55">
                  <c:v>58</c:v>
                </c:pt>
                <c:pt idx="56">
                  <c:v>58</c:v>
                </c:pt>
                <c:pt idx="57">
                  <c:v>54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65</c:v>
                </c:pt>
                <c:pt idx="62">
                  <c:v>66</c:v>
                </c:pt>
                <c:pt idx="63">
                  <c:v>72</c:v>
                </c:pt>
                <c:pt idx="64">
                  <c:v>76</c:v>
                </c:pt>
                <c:pt idx="65">
                  <c:v>78</c:v>
                </c:pt>
                <c:pt idx="66">
                  <c:v>73</c:v>
                </c:pt>
                <c:pt idx="67">
                  <c:v>78</c:v>
                </c:pt>
                <c:pt idx="68">
                  <c:v>80</c:v>
                </c:pt>
                <c:pt idx="69">
                  <c:v>83</c:v>
                </c:pt>
                <c:pt idx="70">
                  <c:v>80</c:v>
                </c:pt>
              </c:numCache>
            </c:numRef>
          </c:val>
        </c:ser>
        <c:overlap val="100"/>
        <c:gapWidth val="50"/>
        <c:axId val="39104543"/>
        <c:axId val="16396568"/>
      </c:barChart>
      <c:catAx>
        <c:axId val="3910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96568"/>
        <c:crosses val="autoZero"/>
        <c:auto val="1"/>
        <c:lblOffset val="100"/>
        <c:tickLblSkip val="2"/>
        <c:noMultiLvlLbl val="0"/>
      </c:catAx>
      <c:valAx>
        <c:axId val="1639656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Senior Members**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04543"/>
        <c:crossesAt val="1"/>
        <c:crossBetween val="between"/>
        <c:dispUnits/>
        <c:majorUnit val="50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5"/>
          <c:y val="0.11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Members 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of the IEEE Ultrasonics, Ferroelectrics, and Frequency Control Society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4675"/>
          <c:w val="0.9595"/>
          <c:h val="0.8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Original_Data!$AC$7</c:f>
              <c:strCache>
                <c:ptCount val="1"/>
                <c:pt idx="0">
                  <c:v>Member (M)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Original_Data!$AC$9:$AC$81</c:f>
              <c:numCache>
                <c:ptCount val="73"/>
                <c:pt idx="55">
                  <c:v>1456</c:v>
                </c:pt>
                <c:pt idx="56">
                  <c:v>1443</c:v>
                </c:pt>
                <c:pt idx="57">
                  <c:v>1449</c:v>
                </c:pt>
                <c:pt idx="58">
                  <c:v>1367</c:v>
                </c:pt>
                <c:pt idx="59">
                  <c:v>1378</c:v>
                </c:pt>
                <c:pt idx="60">
                  <c:v>1316</c:v>
                </c:pt>
                <c:pt idx="61">
                  <c:v>1362</c:v>
                </c:pt>
                <c:pt idx="62">
                  <c:v>1354</c:v>
                </c:pt>
                <c:pt idx="63">
                  <c:v>1314</c:v>
                </c:pt>
                <c:pt idx="64">
                  <c:v>1271</c:v>
                </c:pt>
                <c:pt idx="65">
                  <c:v>1231</c:v>
                </c:pt>
                <c:pt idx="66">
                  <c:v>1202</c:v>
                </c:pt>
                <c:pt idx="67">
                  <c:v>1189</c:v>
                </c:pt>
                <c:pt idx="68">
                  <c:v>1144</c:v>
                </c:pt>
                <c:pt idx="69">
                  <c:v>1131</c:v>
                </c:pt>
                <c:pt idx="70">
                  <c:v>1116</c:v>
                </c:pt>
              </c:numCache>
            </c:numRef>
          </c:val>
        </c:ser>
        <c:ser>
          <c:idx val="1"/>
          <c:order val="1"/>
          <c:tx>
            <c:strRef>
              <c:f>Original_Data!$AD$7</c:f>
              <c:strCache>
                <c:ptCount val="1"/>
                <c:pt idx="0">
                  <c:v>Life Member (LM)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Original_Data!$AD$9:$AD$81</c:f>
              <c:numCache>
                <c:ptCount val="73"/>
                <c:pt idx="55">
                  <c:v>73</c:v>
                </c:pt>
                <c:pt idx="56">
                  <c:v>77</c:v>
                </c:pt>
                <c:pt idx="57">
                  <c:v>83</c:v>
                </c:pt>
                <c:pt idx="58">
                  <c:v>79</c:v>
                </c:pt>
                <c:pt idx="59">
                  <c:v>80</c:v>
                </c:pt>
                <c:pt idx="60">
                  <c:v>86</c:v>
                </c:pt>
                <c:pt idx="61">
                  <c:v>94</c:v>
                </c:pt>
                <c:pt idx="62">
                  <c:v>103</c:v>
                </c:pt>
                <c:pt idx="63">
                  <c:v>111</c:v>
                </c:pt>
                <c:pt idx="64">
                  <c:v>120</c:v>
                </c:pt>
                <c:pt idx="65">
                  <c:v>121</c:v>
                </c:pt>
                <c:pt idx="66">
                  <c:v>115</c:v>
                </c:pt>
                <c:pt idx="67">
                  <c:v>122</c:v>
                </c:pt>
                <c:pt idx="68">
                  <c:v>123</c:v>
                </c:pt>
                <c:pt idx="69">
                  <c:v>124</c:v>
                </c:pt>
                <c:pt idx="70">
                  <c:v>131</c:v>
                </c:pt>
              </c:numCache>
            </c:numRef>
          </c:val>
        </c:ser>
        <c:overlap val="100"/>
        <c:gapWidth val="50"/>
        <c:axId val="13351385"/>
        <c:axId val="53053602"/>
      </c:barChart>
      <c:catAx>
        <c:axId val="1335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53602"/>
        <c:crosses val="autoZero"/>
        <c:auto val="1"/>
        <c:lblOffset val="100"/>
        <c:tickLblSkip val="2"/>
        <c:noMultiLvlLbl val="0"/>
      </c:catAx>
      <c:valAx>
        <c:axId val="5305360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Members*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51385"/>
        <c:crossesAt val="1"/>
        <c:crossBetween val="between"/>
        <c:dispUnits/>
        <c:majorUnit val="200"/>
        <c:min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5"/>
          <c:y val="0.112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Affiliate and Associate Members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4675"/>
          <c:w val="0.95975"/>
          <c:h val="0.8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Original_Data!$X$7</c:f>
              <c:strCache>
                <c:ptCount val="1"/>
                <c:pt idx="0">
                  <c:v>Society Affiliate (AF)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Original_Data!$X$9:$X$81</c:f>
              <c:numCache>
                <c:ptCount val="73"/>
                <c:pt idx="19">
                  <c:v>9</c:v>
                </c:pt>
                <c:pt idx="20">
                  <c:v>8</c:v>
                </c:pt>
                <c:pt idx="21">
                  <c:v>18</c:v>
                </c:pt>
                <c:pt idx="22">
                  <c:v>15</c:v>
                </c:pt>
                <c:pt idx="23">
                  <c:v>14</c:v>
                </c:pt>
                <c:pt idx="24">
                  <c:v>13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6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6</c:v>
                </c:pt>
                <c:pt idx="52">
                  <c:v>4</c:v>
                </c:pt>
                <c:pt idx="53">
                  <c:v>5</c:v>
                </c:pt>
                <c:pt idx="54">
                  <c:v>9</c:v>
                </c:pt>
                <c:pt idx="55">
                  <c:v>28</c:v>
                </c:pt>
                <c:pt idx="56">
                  <c:v>38</c:v>
                </c:pt>
                <c:pt idx="57">
                  <c:v>44</c:v>
                </c:pt>
                <c:pt idx="58">
                  <c:v>38</c:v>
                </c:pt>
                <c:pt idx="59">
                  <c:v>31</c:v>
                </c:pt>
                <c:pt idx="60">
                  <c:v>30</c:v>
                </c:pt>
                <c:pt idx="61">
                  <c:v>30</c:v>
                </c:pt>
                <c:pt idx="62">
                  <c:v>39</c:v>
                </c:pt>
                <c:pt idx="63">
                  <c:v>49</c:v>
                </c:pt>
                <c:pt idx="64">
                  <c:v>46</c:v>
                </c:pt>
                <c:pt idx="65">
                  <c:v>39</c:v>
                </c:pt>
                <c:pt idx="66">
                  <c:v>42</c:v>
                </c:pt>
                <c:pt idx="67">
                  <c:v>47</c:v>
                </c:pt>
                <c:pt idx="68">
                  <c:v>44</c:v>
                </c:pt>
                <c:pt idx="69">
                  <c:v>45</c:v>
                </c:pt>
                <c:pt idx="70">
                  <c:v>41</c:v>
                </c:pt>
              </c:numCache>
            </c:numRef>
          </c:val>
        </c:ser>
        <c:ser>
          <c:idx val="1"/>
          <c:order val="1"/>
          <c:tx>
            <c:strRef>
              <c:f>Original_Data!$Y$7</c:f>
              <c:strCache>
                <c:ptCount val="1"/>
                <c:pt idx="0">
                  <c:v>Associate Member (AM)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Original_Data!$Y$9:$Y$81</c:f>
              <c:numCache>
                <c:ptCount val="73"/>
                <c:pt idx="55">
                  <c:v>110</c:v>
                </c:pt>
                <c:pt idx="56">
                  <c:v>76</c:v>
                </c:pt>
                <c:pt idx="57">
                  <c:v>67</c:v>
                </c:pt>
                <c:pt idx="58">
                  <c:v>65</c:v>
                </c:pt>
                <c:pt idx="59">
                  <c:v>50</c:v>
                </c:pt>
                <c:pt idx="60">
                  <c:v>36</c:v>
                </c:pt>
                <c:pt idx="61">
                  <c:v>40</c:v>
                </c:pt>
                <c:pt idx="62">
                  <c:v>37</c:v>
                </c:pt>
                <c:pt idx="63">
                  <c:v>37</c:v>
                </c:pt>
                <c:pt idx="64">
                  <c:v>30</c:v>
                </c:pt>
                <c:pt idx="65">
                  <c:v>29</c:v>
                </c:pt>
                <c:pt idx="66">
                  <c:v>32</c:v>
                </c:pt>
                <c:pt idx="67">
                  <c:v>26</c:v>
                </c:pt>
                <c:pt idx="68">
                  <c:v>20</c:v>
                </c:pt>
                <c:pt idx="69">
                  <c:v>20</c:v>
                </c:pt>
                <c:pt idx="70">
                  <c:v>24</c:v>
                </c:pt>
              </c:numCache>
            </c:numRef>
          </c:val>
        </c:ser>
        <c:overlap val="100"/>
        <c:gapWidth val="50"/>
        <c:axId val="7720371"/>
        <c:axId val="2374476"/>
      </c:barChart>
      <c:catAx>
        <c:axId val="772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4476"/>
        <c:crosses val="autoZero"/>
        <c:auto val="1"/>
        <c:lblOffset val="100"/>
        <c:tickLblSkip val="2"/>
        <c:noMultiLvlLbl val="0"/>
      </c:catAx>
      <c:valAx>
        <c:axId val="237447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Affiliate and Associate Members****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20371"/>
        <c:crossesAt val="1"/>
        <c:crossBetween val="between"/>
        <c:dispUnits/>
        <c:majorUnit val="50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5"/>
          <c:y val="0.112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Percent of Woman Members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45"/>
          <c:w val="0.95925"/>
          <c:h val="0.8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Original_Data!$S$7</c:f>
              <c:strCache>
                <c:ptCount val="1"/>
                <c:pt idx="0">
                  <c:v>Female / (Male + Female)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Original_Data!$S$9:$S$81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0.048748353096179184</c:v>
                </c:pt>
                <c:pt idx="57">
                  <c:v>0.05623365300784656</c:v>
                </c:pt>
                <c:pt idx="58">
                  <c:v>0.0702070207020702</c:v>
                </c:pt>
                <c:pt idx="59">
                  <c:v>0.05396825396825397</c:v>
                </c:pt>
                <c:pt idx="60">
                  <c:v>0.05917159763313609</c:v>
                </c:pt>
                <c:pt idx="61">
                  <c:v>0.06273661438615467</c:v>
                </c:pt>
                <c:pt idx="62">
                  <c:v>0.07394366197183098</c:v>
                </c:pt>
                <c:pt idx="63">
                  <c:v>0.08496732026143791</c:v>
                </c:pt>
                <c:pt idx="64">
                  <c:v>0.09254749147588895</c:v>
                </c:pt>
                <c:pt idx="65">
                  <c:v>0.09850746268656717</c:v>
                </c:pt>
                <c:pt idx="66">
                  <c:v>0.10392156862745099</c:v>
                </c:pt>
                <c:pt idx="67">
                  <c:v>0.10383631713554987</c:v>
                </c:pt>
                <c:pt idx="68">
                  <c:v>0.11152219873150106</c:v>
                </c:pt>
                <c:pt idx="69">
                  <c:v>0.11035564853556486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gapWidth val="50"/>
        <c:axId val="21370285"/>
        <c:axId val="58114838"/>
      </c:barChart>
      <c:catAx>
        <c:axId val="21370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14838"/>
        <c:crosses val="autoZero"/>
        <c:auto val="1"/>
        <c:lblOffset val="100"/>
        <c:tickLblSkip val="2"/>
        <c:noMultiLvlLbl val="0"/>
      </c:catAx>
      <c:valAx>
        <c:axId val="58114838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Woman Members**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70285"/>
        <c:crossesAt val="1"/>
        <c:crossBetween val="between"/>
        <c:dispUnits/>
        <c:majorUnit val="0.02"/>
        <c:minorUnit val="0.00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25"/>
          <c:y val="0.113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Percent of Student Members / Total UFFC-S Members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4"/>
          <c:w val="0.9595"/>
          <c:h val="0.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Original_Data!$AN$7</c:f>
              <c:strCache>
                <c:ptCount val="1"/>
                <c:pt idx="0">
                  <c:v>Undergraduate (StM/Total)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Original_Data!$AN$9:$AN$81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0.02376681614349776</c:v>
                </c:pt>
                <c:pt idx="55">
                  <c:v>0.022777047744196234</c:v>
                </c:pt>
                <c:pt idx="56">
                  <c:v>0.023715415019762844</c:v>
                </c:pt>
                <c:pt idx="57">
                  <c:v>0.017436791630340016</c:v>
                </c:pt>
                <c:pt idx="58">
                  <c:v>0.01755175517551755</c:v>
                </c:pt>
                <c:pt idx="59">
                  <c:v>0.014965986394557823</c:v>
                </c:pt>
                <c:pt idx="60">
                  <c:v>0.01971830985915493</c:v>
                </c:pt>
                <c:pt idx="61">
                  <c:v>0.02037201062887511</c:v>
                </c:pt>
                <c:pt idx="62">
                  <c:v>0.024190064794816415</c:v>
                </c:pt>
                <c:pt idx="63">
                  <c:v>0.029498525073746312</c:v>
                </c:pt>
                <c:pt idx="64">
                  <c:v>0.022795698924731184</c:v>
                </c:pt>
                <c:pt idx="65">
                  <c:v>0.02188476998660116</c:v>
                </c:pt>
                <c:pt idx="66">
                  <c:v>0.020988194140795804</c:v>
                </c:pt>
                <c:pt idx="67">
                  <c:v>0.016887266088544045</c:v>
                </c:pt>
                <c:pt idx="68">
                  <c:v>0.013679245283018868</c:v>
                </c:pt>
                <c:pt idx="69">
                  <c:v>0.01282051282051282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strRef>
              <c:f>Original_Data!$AO$7</c:f>
              <c:strCache>
                <c:ptCount val="1"/>
                <c:pt idx="0">
                  <c:v>Graduate (GSM/Total)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Original_Data!$AO$9:$AO$81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0.056504599211563734</c:v>
                </c:pt>
                <c:pt idx="56">
                  <c:v>0.06851119894598155</c:v>
                </c:pt>
                <c:pt idx="57">
                  <c:v>0.07846556233653008</c:v>
                </c:pt>
                <c:pt idx="58">
                  <c:v>0.0774077407740774</c:v>
                </c:pt>
                <c:pt idx="59">
                  <c:v>0.07573696145124717</c:v>
                </c:pt>
                <c:pt idx="60">
                  <c:v>0.07136150234741784</c:v>
                </c:pt>
                <c:pt idx="61">
                  <c:v>0.09477413640389726</c:v>
                </c:pt>
                <c:pt idx="62">
                  <c:v>0.10496760259179265</c:v>
                </c:pt>
                <c:pt idx="63">
                  <c:v>0.12852928782132322</c:v>
                </c:pt>
                <c:pt idx="64">
                  <c:v>0.1286021505376344</c:v>
                </c:pt>
                <c:pt idx="65">
                  <c:v>0.115676641357749</c:v>
                </c:pt>
                <c:pt idx="66">
                  <c:v>0.13729777000437254</c:v>
                </c:pt>
                <c:pt idx="67">
                  <c:v>0.10132359653126426</c:v>
                </c:pt>
                <c:pt idx="68">
                  <c:v>0.09716981132075472</c:v>
                </c:pt>
                <c:pt idx="69">
                  <c:v>0.09306742640075974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tx>
            <c:strRef>
              <c:f>Original_Data!$AP$7</c:f>
              <c:strCache>
                <c:ptCount val="1"/>
                <c:pt idx="0">
                  <c:v>Student Mixed (StM+GSM)/Total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Original_Data!$AP$9:$AP$81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0.09214285714285714</c:v>
                </c:pt>
                <c:pt idx="20">
                  <c:v>0.11388888888888889</c:v>
                </c:pt>
                <c:pt idx="21">
                  <c:v>0.12997512437810946</c:v>
                </c:pt>
                <c:pt idx="22">
                  <c:v>0.15413533834586465</c:v>
                </c:pt>
                <c:pt idx="23">
                  <c:v>0.1695344129554656</c:v>
                </c:pt>
                <c:pt idx="24">
                  <c:v>0.13962832747363135</c:v>
                </c:pt>
                <c:pt idx="25">
                  <c:v>0.15019193857965452</c:v>
                </c:pt>
                <c:pt idx="26">
                  <c:v>0.15725259828287394</c:v>
                </c:pt>
                <c:pt idx="27">
                  <c:v>0.11729193617938767</c:v>
                </c:pt>
                <c:pt idx="28">
                  <c:v>0.13593958240781875</c:v>
                </c:pt>
                <c:pt idx="29">
                  <c:v>0.10921052631578948</c:v>
                </c:pt>
                <c:pt idx="30">
                  <c:v>0.10088105726872247</c:v>
                </c:pt>
                <c:pt idx="31">
                  <c:v>0.10530934620447564</c:v>
                </c:pt>
                <c:pt idx="32">
                  <c:v>0.10459183673469388</c:v>
                </c:pt>
                <c:pt idx="33">
                  <c:v>0.09472781825975139</c:v>
                </c:pt>
                <c:pt idx="34">
                  <c:v>0.08245533669262482</c:v>
                </c:pt>
                <c:pt idx="35">
                  <c:v>0.08937763219466542</c:v>
                </c:pt>
                <c:pt idx="36">
                  <c:v>0.09095127610208817</c:v>
                </c:pt>
                <c:pt idx="37">
                  <c:v>0.08880833710919801</c:v>
                </c:pt>
                <c:pt idx="38">
                  <c:v>0.08580705009276438</c:v>
                </c:pt>
                <c:pt idx="39">
                  <c:v>0.08185538881309687</c:v>
                </c:pt>
                <c:pt idx="40">
                  <c:v>0.08725135623869801</c:v>
                </c:pt>
                <c:pt idx="41">
                  <c:v>0.08305959643359925</c:v>
                </c:pt>
                <c:pt idx="42">
                  <c:v>0.08486562942008487</c:v>
                </c:pt>
                <c:pt idx="43">
                  <c:v>0.08750584932147872</c:v>
                </c:pt>
                <c:pt idx="44">
                  <c:v>0.08724202626641651</c:v>
                </c:pt>
                <c:pt idx="45">
                  <c:v>0.08595480726628267</c:v>
                </c:pt>
                <c:pt idx="46">
                  <c:v>0.09047619047619047</c:v>
                </c:pt>
                <c:pt idx="47">
                  <c:v>0.09052273693157671</c:v>
                </c:pt>
                <c:pt idx="48">
                  <c:v>0.09188741721854304</c:v>
                </c:pt>
                <c:pt idx="49">
                  <c:v>0.077834179357022</c:v>
                </c:pt>
                <c:pt idx="50">
                  <c:v>0.06874427131072411</c:v>
                </c:pt>
                <c:pt idx="51">
                  <c:v>0.0745793542519327</c:v>
                </c:pt>
                <c:pt idx="52">
                  <c:v>0.08481532147742818</c:v>
                </c:pt>
                <c:pt idx="53">
                  <c:v>0.07631822386679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gapWidth val="50"/>
        <c:axId val="53271495"/>
        <c:axId val="9681408"/>
      </c:barChart>
      <c:catAx>
        <c:axId val="53271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81408"/>
        <c:crosses val="autoZero"/>
        <c:auto val="1"/>
        <c:lblOffset val="100"/>
        <c:tickLblSkip val="2"/>
        <c:noMultiLvlLbl val="0"/>
      </c:catAx>
      <c:valAx>
        <c:axId val="9681408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Student Members*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71495"/>
        <c:crossesAt val="1"/>
        <c:crossBetween val="between"/>
        <c:dispUnits/>
        <c:majorUnit val="0.02"/>
        <c:minorUnit val="0.00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25"/>
          <c:y val="0.115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Percent of Fellows and Life Fellows / Total UFFC-S Members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55"/>
          <c:w val="0.95925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Original_Data!$AU$7</c:f>
              <c:strCache>
                <c:ptCount val="1"/>
                <c:pt idx="0">
                  <c:v>Fellow (F/Total)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Original_Data!$AU$9:$AU$81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0.02102496714848883</c:v>
                </c:pt>
                <c:pt idx="56">
                  <c:v>0.02678963548528766</c:v>
                </c:pt>
                <c:pt idx="57">
                  <c:v>0.025283347863993024</c:v>
                </c:pt>
                <c:pt idx="58">
                  <c:v>0.026552655265526554</c:v>
                </c:pt>
                <c:pt idx="59">
                  <c:v>0.02857142857142857</c:v>
                </c:pt>
                <c:pt idx="60">
                  <c:v>0.02863849765258216</c:v>
                </c:pt>
                <c:pt idx="61">
                  <c:v>0.024800708591674048</c:v>
                </c:pt>
                <c:pt idx="62">
                  <c:v>0.022894168466522678</c:v>
                </c:pt>
                <c:pt idx="63">
                  <c:v>0.022334597555836493</c:v>
                </c:pt>
                <c:pt idx="64">
                  <c:v>0.022365591397849462</c:v>
                </c:pt>
                <c:pt idx="65">
                  <c:v>0.02456453774006253</c:v>
                </c:pt>
                <c:pt idx="66">
                  <c:v>0.024923480542195016</c:v>
                </c:pt>
                <c:pt idx="67">
                  <c:v>0.02510269283432223</c:v>
                </c:pt>
                <c:pt idx="68">
                  <c:v>0.025</c:v>
                </c:pt>
                <c:pt idx="69">
                  <c:v>0.026115859449192782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strRef>
              <c:f>Original_Data!$AV$7</c:f>
              <c:strCache>
                <c:ptCount val="1"/>
                <c:pt idx="0">
                  <c:v>Life Fellow (LF/Total)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Original_Data!$AV$9:$AV$81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0.030661410424879545</c:v>
                </c:pt>
                <c:pt idx="56">
                  <c:v>0.028985507246376812</c:v>
                </c:pt>
                <c:pt idx="57">
                  <c:v>0.02920662598081953</c:v>
                </c:pt>
                <c:pt idx="58">
                  <c:v>0.0288028802880288</c:v>
                </c:pt>
                <c:pt idx="59">
                  <c:v>0.02947845804988662</c:v>
                </c:pt>
                <c:pt idx="60">
                  <c:v>0.03004694835680751</c:v>
                </c:pt>
                <c:pt idx="61">
                  <c:v>0.02878653675819309</c:v>
                </c:pt>
                <c:pt idx="62">
                  <c:v>0.02937365010799136</c:v>
                </c:pt>
                <c:pt idx="63">
                  <c:v>0.029919932574799833</c:v>
                </c:pt>
                <c:pt idx="64">
                  <c:v>0.02967741935483871</c:v>
                </c:pt>
                <c:pt idx="65">
                  <c:v>0.029477445288075034</c:v>
                </c:pt>
                <c:pt idx="66">
                  <c:v>0.026672496720594664</c:v>
                </c:pt>
                <c:pt idx="67">
                  <c:v>0.030123231401186674</c:v>
                </c:pt>
                <c:pt idx="68">
                  <c:v>0.03207547169811321</c:v>
                </c:pt>
                <c:pt idx="69">
                  <c:v>0.032288698955365625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gapWidth val="50"/>
        <c:axId val="20023809"/>
        <c:axId val="45996554"/>
      </c:barChart>
      <c:catAx>
        <c:axId val="20023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96554"/>
        <c:crosses val="autoZero"/>
        <c:auto val="1"/>
        <c:lblOffset val="100"/>
        <c:tickLblSkip val="2"/>
        <c:noMultiLvlLbl val="0"/>
      </c:catAx>
      <c:valAx>
        <c:axId val="45996554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Fellow and Life Fellow**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23809"/>
        <c:crossesAt val="1"/>
        <c:crossBetween val="between"/>
        <c:dispUnits/>
        <c:majorUnit val="0.02"/>
        <c:minorUnit val="0.00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15"/>
          <c:y val="0.11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Abstract Submitted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to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Original_Data!$T$7</c:f>
              <c:strCache>
                <c:ptCount val="1"/>
                <c:pt idx="0">
                  <c:v>Total # of Members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Original_Data!$D$10:$D$32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Original_Data!$T$10:$T$32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50"/>
        <c:axId val="10041639"/>
        <c:axId val="23265888"/>
      </c:barChart>
      <c:catAx>
        <c:axId val="1004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265888"/>
        <c:crosses val="autoZero"/>
        <c:auto val="1"/>
        <c:lblOffset val="100"/>
        <c:tickLblSkip val="1"/>
        <c:noMultiLvlLbl val="0"/>
      </c:catAx>
      <c:valAx>
        <c:axId val="2326588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41639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Percent of Senior and Life Senior Members / Total UFFC-S Members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675"/>
          <c:w val="0.95925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Original_Data!$AW$7</c:f>
              <c:strCache>
                <c:ptCount val="1"/>
                <c:pt idx="0">
                  <c:v>Senior (SM/Total)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Original_Data!$AW$9:$AW$81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0.11344721857205431</c:v>
                </c:pt>
                <c:pt idx="56">
                  <c:v>0.10891523935002195</c:v>
                </c:pt>
                <c:pt idx="57">
                  <c:v>0.10985178727114212</c:v>
                </c:pt>
                <c:pt idx="58">
                  <c:v>0.12556255625562557</c:v>
                </c:pt>
                <c:pt idx="59">
                  <c:v>0.12562358276643992</c:v>
                </c:pt>
                <c:pt idx="60">
                  <c:v>0.13192488262910798</c:v>
                </c:pt>
                <c:pt idx="61">
                  <c:v>0.1266607617360496</c:v>
                </c:pt>
                <c:pt idx="62">
                  <c:v>0.12786177105831534</c:v>
                </c:pt>
                <c:pt idx="63">
                  <c:v>0.12262958280657396</c:v>
                </c:pt>
                <c:pt idx="64">
                  <c:v>0.1329032258064516</c:v>
                </c:pt>
                <c:pt idx="65">
                  <c:v>0.13934792317999106</c:v>
                </c:pt>
                <c:pt idx="66">
                  <c:v>0.14997813729777001</c:v>
                </c:pt>
                <c:pt idx="67">
                  <c:v>0.15928799634869922</c:v>
                </c:pt>
                <c:pt idx="68">
                  <c:v>0.16650943396226414</c:v>
                </c:pt>
                <c:pt idx="69">
                  <c:v>0.16951566951566951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strRef>
              <c:f>Original_Data!$AX$7</c:f>
              <c:strCache>
                <c:ptCount val="1"/>
                <c:pt idx="0">
                  <c:v>Life Senior (LS/Total)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Original_Data!$AX$9:$AX$81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0.025405168637757335</c:v>
                </c:pt>
                <c:pt idx="56">
                  <c:v>0.025472112428634168</c:v>
                </c:pt>
                <c:pt idx="57">
                  <c:v>0.023539668700959023</c:v>
                </c:pt>
                <c:pt idx="58">
                  <c:v>0.027002700270027002</c:v>
                </c:pt>
                <c:pt idx="59">
                  <c:v>0.027664399092970523</c:v>
                </c:pt>
                <c:pt idx="60">
                  <c:v>0.02910798122065728</c:v>
                </c:pt>
                <c:pt idx="61">
                  <c:v>0.02878653675819309</c:v>
                </c:pt>
                <c:pt idx="62">
                  <c:v>0.028509719222462204</c:v>
                </c:pt>
                <c:pt idx="63">
                  <c:v>0.03034134007585335</c:v>
                </c:pt>
                <c:pt idx="64">
                  <c:v>0.032688172043010756</c:v>
                </c:pt>
                <c:pt idx="65">
                  <c:v>0.034836980794997766</c:v>
                </c:pt>
                <c:pt idx="66">
                  <c:v>0.031919545255793616</c:v>
                </c:pt>
                <c:pt idx="67">
                  <c:v>0.035600182565038795</c:v>
                </c:pt>
                <c:pt idx="68">
                  <c:v>0.03773584905660377</c:v>
                </c:pt>
                <c:pt idx="69">
                  <c:v>0.03941120607787275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gapWidth val="50"/>
        <c:axId val="11315803"/>
        <c:axId val="34733364"/>
      </c:barChart>
      <c:catAx>
        <c:axId val="11315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33364"/>
        <c:crosses val="autoZero"/>
        <c:auto val="1"/>
        <c:lblOffset val="100"/>
        <c:tickLblSkip val="2"/>
        <c:noMultiLvlLbl val="0"/>
      </c:catAx>
      <c:valAx>
        <c:axId val="347333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Senior and Life Senior Members**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15803"/>
        <c:crossesAt val="1"/>
        <c:crossBetween val="between"/>
        <c:dispUnits/>
        <c:majorUnit val="0.1"/>
        <c:minorUnit val="0.0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075"/>
          <c:y val="0.1187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Percent of Members and Life Members / Total UFFC-S Members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65"/>
          <c:w val="0.9595"/>
          <c:h val="0.8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Original_Data!$AY$7</c:f>
              <c:strCache>
                <c:ptCount val="1"/>
                <c:pt idx="0">
                  <c:v>Member (M/Total)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Original_Data!$AY$9:$AY$81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0.6377573368374945</c:v>
                </c:pt>
                <c:pt idx="56">
                  <c:v>0.6337285902503293</c:v>
                </c:pt>
                <c:pt idx="57">
                  <c:v>0.6316477768090671</c:v>
                </c:pt>
                <c:pt idx="58">
                  <c:v>0.6152115211521152</c:v>
                </c:pt>
                <c:pt idx="59">
                  <c:v>0.6249433106575963</c:v>
                </c:pt>
                <c:pt idx="60">
                  <c:v>0.6178403755868545</c:v>
                </c:pt>
                <c:pt idx="61">
                  <c:v>0.6031886625332152</c:v>
                </c:pt>
                <c:pt idx="62">
                  <c:v>0.5848812095032397</c:v>
                </c:pt>
                <c:pt idx="63">
                  <c:v>0.5537294563843237</c:v>
                </c:pt>
                <c:pt idx="64">
                  <c:v>0.5466666666666666</c:v>
                </c:pt>
                <c:pt idx="65">
                  <c:v>0.5497990174184904</c:v>
                </c:pt>
                <c:pt idx="66">
                  <c:v>0.5255793616090949</c:v>
                </c:pt>
                <c:pt idx="67">
                  <c:v>0.5426745778183478</c:v>
                </c:pt>
                <c:pt idx="68">
                  <c:v>0.539622641509434</c:v>
                </c:pt>
                <c:pt idx="69">
                  <c:v>0.5370370370370371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strRef>
              <c:f>Original_Data!$AZ$7</c:f>
              <c:strCache>
                <c:ptCount val="1"/>
                <c:pt idx="0">
                  <c:v>Life Member (LM/Total)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Original_Data!$AZ$9:$AZ$81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0.0319754708716601</c:v>
                </c:pt>
                <c:pt idx="56">
                  <c:v>0.033816425120772944</c:v>
                </c:pt>
                <c:pt idx="57">
                  <c:v>0.036181342632955533</c:v>
                </c:pt>
                <c:pt idx="58">
                  <c:v>0.03555355535553555</c:v>
                </c:pt>
                <c:pt idx="59">
                  <c:v>0.036281179138321996</c:v>
                </c:pt>
                <c:pt idx="60">
                  <c:v>0.04037558685446009</c:v>
                </c:pt>
                <c:pt idx="61">
                  <c:v>0.04162976085031001</c:v>
                </c:pt>
                <c:pt idx="62">
                  <c:v>0.04449244060475162</c:v>
                </c:pt>
                <c:pt idx="63">
                  <c:v>0.04677623261694058</c:v>
                </c:pt>
                <c:pt idx="64">
                  <c:v>0.05161290322580645</c:v>
                </c:pt>
                <c:pt idx="65">
                  <c:v>0.054041983028137563</c:v>
                </c:pt>
                <c:pt idx="66">
                  <c:v>0.050284215128989944</c:v>
                </c:pt>
                <c:pt idx="67">
                  <c:v>0.05568233683249658</c:v>
                </c:pt>
                <c:pt idx="68">
                  <c:v>0.0580188679245283</c:v>
                </c:pt>
                <c:pt idx="69">
                  <c:v>0.05887939221272555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gapWidth val="50"/>
        <c:axId val="44164821"/>
        <c:axId val="61939070"/>
      </c:barChart>
      <c:catAx>
        <c:axId val="4416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39070"/>
        <c:crosses val="autoZero"/>
        <c:auto val="1"/>
        <c:lblOffset val="100"/>
        <c:tickLblSkip val="2"/>
        <c:noMultiLvlLbl val="0"/>
      </c:catAx>
      <c:valAx>
        <c:axId val="619390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Members and Life Members**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64821"/>
        <c:crossesAt val="1"/>
        <c:crossBetween val="between"/>
        <c:dispUnits/>
        <c:majorUnit val="0.1"/>
        <c:minorUnit val="0.0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6"/>
          <c:y val="0.118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Percent of Affiliate and Associate Members / Total UFFC-S Members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(</a:t>
            </a:r>
            <a:r>
              <a:rPr lang="en-US" cap="none" sz="10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65"/>
          <c:w val="0.9595"/>
          <c:h val="0.8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Original_Data!$BA$7</c:f>
              <c:strCache>
                <c:ptCount val="1"/>
                <c:pt idx="0">
                  <c:v>Affiliate (AF/Total)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Original_Data!$BA$9:$BA$81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0.0064285714285714285</c:v>
                </c:pt>
                <c:pt idx="20">
                  <c:v>0.005555555555555556</c:v>
                </c:pt>
                <c:pt idx="21">
                  <c:v>0.011194029850746268</c:v>
                </c:pt>
                <c:pt idx="22">
                  <c:v>0.008055853920515575</c:v>
                </c:pt>
                <c:pt idx="23">
                  <c:v>0.00708502024291498</c:v>
                </c:pt>
                <c:pt idx="24">
                  <c:v>0.0065293822199899544</c:v>
                </c:pt>
                <c:pt idx="25">
                  <c:v>0.00527831094049904</c:v>
                </c:pt>
                <c:pt idx="26">
                  <c:v>0.004970628106642567</c:v>
                </c:pt>
                <c:pt idx="27">
                  <c:v>0.0034497628288055198</c:v>
                </c:pt>
                <c:pt idx="28">
                  <c:v>0.0026654820079964462</c:v>
                </c:pt>
                <c:pt idx="29">
                  <c:v>0.0035087719298245615</c:v>
                </c:pt>
                <c:pt idx="30">
                  <c:v>0.0030837004405286344</c:v>
                </c:pt>
                <c:pt idx="31">
                  <c:v>0.0026327336551118913</c:v>
                </c:pt>
                <c:pt idx="32">
                  <c:v>0.002551020408163265</c:v>
                </c:pt>
                <c:pt idx="33">
                  <c:v>0.0030004286326618087</c:v>
                </c:pt>
                <c:pt idx="34">
                  <c:v>0.00320659642693541</c:v>
                </c:pt>
                <c:pt idx="35">
                  <c:v>0.0028076743097800653</c:v>
                </c:pt>
                <c:pt idx="36">
                  <c:v>0.002320185614849188</c:v>
                </c:pt>
                <c:pt idx="37">
                  <c:v>0.0022655188038060714</c:v>
                </c:pt>
                <c:pt idx="38">
                  <c:v>0.0018552875695732839</c:v>
                </c:pt>
                <c:pt idx="39">
                  <c:v>0.002273760800363802</c:v>
                </c:pt>
                <c:pt idx="40">
                  <c:v>0.0022603978300180833</c:v>
                </c:pt>
                <c:pt idx="41">
                  <c:v>0.0014077897700610043</c:v>
                </c:pt>
                <c:pt idx="42">
                  <c:v>0.001885902876001886</c:v>
                </c:pt>
                <c:pt idx="43">
                  <c:v>0.0018717828731867104</c:v>
                </c:pt>
                <c:pt idx="44">
                  <c:v>0.0014071294559099437</c:v>
                </c:pt>
                <c:pt idx="45">
                  <c:v>0.002658396101019052</c:v>
                </c:pt>
                <c:pt idx="46">
                  <c:v>0.0017316017316017316</c:v>
                </c:pt>
                <c:pt idx="47">
                  <c:v>0.0012749681257968552</c:v>
                </c:pt>
                <c:pt idx="48">
                  <c:v>0.0020695364238410598</c:v>
                </c:pt>
                <c:pt idx="49">
                  <c:v>0.00338409475465313</c:v>
                </c:pt>
                <c:pt idx="50">
                  <c:v>0.00229147571035747</c:v>
                </c:pt>
                <c:pt idx="51">
                  <c:v>0.002728512960436562</c:v>
                </c:pt>
                <c:pt idx="52">
                  <c:v>0.001823985408116735</c:v>
                </c:pt>
                <c:pt idx="53">
                  <c:v>0.002312673450508788</c:v>
                </c:pt>
                <c:pt idx="54">
                  <c:v>0.004035874439461884</c:v>
                </c:pt>
                <c:pt idx="55">
                  <c:v>0.012264564169951819</c:v>
                </c:pt>
                <c:pt idx="56">
                  <c:v>0.01668862538427756</c:v>
                </c:pt>
                <c:pt idx="57">
                  <c:v>0.01918047079337402</c:v>
                </c:pt>
                <c:pt idx="58">
                  <c:v>0.017101710171017102</c:v>
                </c:pt>
                <c:pt idx="59">
                  <c:v>0.014058956916099773</c:v>
                </c:pt>
                <c:pt idx="60">
                  <c:v>0.014084507042253521</c:v>
                </c:pt>
                <c:pt idx="61">
                  <c:v>0.013286093888396812</c:v>
                </c:pt>
                <c:pt idx="62">
                  <c:v>0.016846652267818573</c:v>
                </c:pt>
                <c:pt idx="63">
                  <c:v>0.02064896755162242</c:v>
                </c:pt>
                <c:pt idx="64">
                  <c:v>0.01978494623655914</c:v>
                </c:pt>
                <c:pt idx="65">
                  <c:v>0.017418490397498883</c:v>
                </c:pt>
                <c:pt idx="66">
                  <c:v>0.018364669873196328</c:v>
                </c:pt>
                <c:pt idx="67">
                  <c:v>0.021451392058420813</c:v>
                </c:pt>
                <c:pt idx="68">
                  <c:v>0.020754716981132074</c:v>
                </c:pt>
                <c:pt idx="69">
                  <c:v>0.021367521367521368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strRef>
              <c:f>Original_Data!$BB$7</c:f>
              <c:strCache>
                <c:ptCount val="1"/>
                <c:pt idx="0">
                  <c:v>Associate (AM/Total)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Original_Data!$BB$9:$BB$81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0.04818221638195357</c:v>
                </c:pt>
                <c:pt idx="56">
                  <c:v>0.03337725076855512</c:v>
                </c:pt>
                <c:pt idx="57">
                  <c:v>0.02920662598081953</c:v>
                </c:pt>
                <c:pt idx="58">
                  <c:v>0.029252925292529253</c:v>
                </c:pt>
                <c:pt idx="59">
                  <c:v>0.022675736961451247</c:v>
                </c:pt>
                <c:pt idx="60">
                  <c:v>0.016901408450704224</c:v>
                </c:pt>
                <c:pt idx="61">
                  <c:v>0.01771479185119575</c:v>
                </c:pt>
                <c:pt idx="62">
                  <c:v>0.015982721382289417</c:v>
                </c:pt>
                <c:pt idx="63">
                  <c:v>0.015592077538980193</c:v>
                </c:pt>
                <c:pt idx="64">
                  <c:v>0.012903225806451613</c:v>
                </c:pt>
                <c:pt idx="65">
                  <c:v>0.012952210808396605</c:v>
                </c:pt>
                <c:pt idx="66">
                  <c:v>0.013992129427197202</c:v>
                </c:pt>
                <c:pt idx="67">
                  <c:v>0.011866727521679598</c:v>
                </c:pt>
                <c:pt idx="68">
                  <c:v>0.009433962264150943</c:v>
                </c:pt>
                <c:pt idx="69">
                  <c:v>0.00949667616334283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gapWidth val="50"/>
        <c:axId val="20580719"/>
        <c:axId val="51008744"/>
      </c:barChart>
      <c:catAx>
        <c:axId val="2058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8744"/>
        <c:crosses val="autoZero"/>
        <c:auto val="1"/>
        <c:lblOffset val="100"/>
        <c:tickLblSkip val="2"/>
        <c:noMultiLvlLbl val="0"/>
      </c:catAx>
      <c:valAx>
        <c:axId val="51008744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Affiliate and Associate Members***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80719"/>
        <c:crossesAt val="1"/>
        <c:crossBetween val="between"/>
        <c:dispUnits/>
        <c:majorUnit val="0.02"/>
        <c:minorUnit val="0.00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3"/>
          <c:y val="0.118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Abstract Accepted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by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Original_Data!$D$10:$D$32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8066401"/>
        <c:axId val="5488746"/>
      </c:barChart>
      <c:catAx>
        <c:axId val="806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88746"/>
        <c:crosses val="autoZero"/>
        <c:auto val="1"/>
        <c:lblOffset val="100"/>
        <c:tickLblSkip val="1"/>
        <c:noMultiLvlLbl val="0"/>
      </c:catAx>
      <c:valAx>
        <c:axId val="548874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66401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Attendees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"0" values mean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Original_Data!$D$10:$D$32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49398715"/>
        <c:axId val="41935252"/>
      </c:barChart>
      <c:catAx>
        <c:axId val="4939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935252"/>
        <c:crosses val="autoZero"/>
        <c:auto val="1"/>
        <c:lblOffset val="100"/>
        <c:tickLblSkip val="1"/>
        <c:noMultiLvlLbl val="0"/>
      </c:catAx>
      <c:valAx>
        <c:axId val="4193525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Attendees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98715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Registration Fees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
-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 "0" values mean that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Original_Data!$X$7</c:f>
              <c:strCache>
                <c:ptCount val="1"/>
                <c:pt idx="0">
                  <c:v>Society Affiliate (AF)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Original_Data!$D$10:$D$32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Original_Data!$X$10:$X$32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Original_Data!$Y$7</c:f>
              <c:strCache>
                <c:ptCount val="1"/>
                <c:pt idx="0">
                  <c:v>Associate Member (AM)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Original_Data!$D$10:$D$32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Original_Data!$Y$10:$Y$32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Original_Data!$Z$7</c:f>
              <c:strCache>
                <c:ptCount val="1"/>
                <c:pt idx="0">
                  <c:v>Undergraduate Student Member (StM)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Original_Data!$D$10:$D$32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Original_Data!$Z$10:$Z$32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Original_Data!$AA$7</c:f>
              <c:strCache>
                <c:ptCount val="1"/>
                <c:pt idx="0">
                  <c:v>Graduate Student Member (GSM)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Original_Data!$D$10:$D$32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Original_Data!$AA$10:$AA$32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1872949"/>
        <c:axId val="41312222"/>
      </c:lineChart>
      <c:catAx>
        <c:axId val="41872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312222"/>
        <c:crosses val="autoZero"/>
        <c:auto val="1"/>
        <c:lblOffset val="100"/>
        <c:tickLblSkip val="1"/>
        <c:noMultiLvlLbl val="0"/>
      </c:catAx>
      <c:valAx>
        <c:axId val="4131222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Registration Fee (US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72949"/>
        <c:crossesAt val="1"/>
        <c:crossBetween val="between"/>
        <c:dispUnits/>
        <c:majorUnit val="100"/>
        <c:min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Abstract Submitted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to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Original_Data!$T$7</c:f>
              <c:strCache>
                <c:ptCount val="1"/>
                <c:pt idx="0">
                  <c:v>Total # of Members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Original_Data!$D$10:$D$32</c:f>
              <c:numCache>
                <c:ptCount val="23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</c:numCache>
            </c:numRef>
          </c:cat>
          <c:val>
            <c:numRef>
              <c:f>Original_Data!$T$10:$T$32</c:f>
              <c:numCache>
                <c:ptCount val="23"/>
                <c:pt idx="0">
                  <c:v>330</c:v>
                </c:pt>
                <c:pt idx="1">
                  <c:v>420</c:v>
                </c:pt>
                <c:pt idx="2">
                  <c:v>580</c:v>
                </c:pt>
                <c:pt idx="3">
                  <c:v>750</c:v>
                </c:pt>
                <c:pt idx="4">
                  <c:v>850</c:v>
                </c:pt>
                <c:pt idx="5">
                  <c:v>880</c:v>
                </c:pt>
                <c:pt idx="6">
                  <c:v>940</c:v>
                </c:pt>
                <c:pt idx="7">
                  <c:v>970</c:v>
                </c:pt>
                <c:pt idx="8">
                  <c:v>960</c:v>
                </c:pt>
                <c:pt idx="9">
                  <c:v>960</c:v>
                </c:pt>
                <c:pt idx="10">
                  <c:v>1075</c:v>
                </c:pt>
                <c:pt idx="11">
                  <c:v>1150</c:v>
                </c:pt>
                <c:pt idx="12">
                  <c:v>1200</c:v>
                </c:pt>
                <c:pt idx="13">
                  <c:v>1250</c:v>
                </c:pt>
                <c:pt idx="14">
                  <c:v>1260</c:v>
                </c:pt>
                <c:pt idx="15">
                  <c:v>1380</c:v>
                </c:pt>
                <c:pt idx="16">
                  <c:v>1390</c:v>
                </c:pt>
                <c:pt idx="17">
                  <c:v>1380</c:v>
                </c:pt>
                <c:pt idx="18">
                  <c:v>1400</c:v>
                </c:pt>
                <c:pt idx="19">
                  <c:v>1440</c:v>
                </c:pt>
                <c:pt idx="20">
                  <c:v>1608</c:v>
                </c:pt>
                <c:pt idx="21">
                  <c:v>1862</c:v>
                </c:pt>
                <c:pt idx="22">
                  <c:v>1976</c:v>
                </c:pt>
              </c:numCache>
            </c:numRef>
          </c:val>
        </c:ser>
        <c:overlap val="100"/>
        <c:gapWidth val="50"/>
        <c:axId val="36265679"/>
        <c:axId val="57955656"/>
      </c:barChart>
      <c:catAx>
        <c:axId val="3626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955656"/>
        <c:crosses val="autoZero"/>
        <c:auto val="1"/>
        <c:lblOffset val="100"/>
        <c:tickLblSkip val="1"/>
        <c:noMultiLvlLbl val="0"/>
      </c:catAx>
      <c:valAx>
        <c:axId val="5795565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Abstracts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65679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Rejection Rate (%) 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for the IEEE International Ultrasonics Symposia by Each Group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1959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Original_Data!$D$8:$D$32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Original_Data!$D$8:$D$32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Original_Data!$D$8:$D$32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Original_Data!$D$8:$D$32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Original_Data!$D$8:$D$32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51838857"/>
        <c:axId val="63896530"/>
      </c:barChart>
      <c:catAx>
        <c:axId val="51838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896530"/>
        <c:crosses val="autoZero"/>
        <c:auto val="1"/>
        <c:lblOffset val="100"/>
        <c:tickLblSkip val="1"/>
        <c:noMultiLvlLbl val="0"/>
      </c:catAx>
      <c:valAx>
        <c:axId val="6389653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Abstracts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38857"/>
        <c:crossesAt val="1"/>
        <c:crossBetween val="between"/>
        <c:dispUnits/>
        <c:majorUnit val="15"/>
        <c:min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Rejection Rate (%)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for the IEEE International Ultrasonics Symposia by Each Group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1959-2008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Original_Data!$D$8:$D$32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Original_Data!$D$8:$D$32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Original_Data!$D$8:$D$32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Original_Data!$D$8:$D$32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Original_Data!#REF!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Original_Data!$D$8:$D$32</c:f>
              <c:numCache>
                <c:ptCount val="1"/>
              </c:numCache>
            </c:numRef>
          </c:cat>
          <c:val>
            <c:numRef>
              <c:f>Original_Data!#REF!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38197859"/>
        <c:axId val="8236412"/>
      </c:barChart>
      <c:catAx>
        <c:axId val="3819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236412"/>
        <c:crosses val="autoZero"/>
        <c:auto val="1"/>
        <c:lblOffset val="100"/>
        <c:tickLblSkip val="1"/>
        <c:noMultiLvlLbl val="0"/>
      </c:catAx>
      <c:valAx>
        <c:axId val="823641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Abstracts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97859"/>
        <c:crossesAt val="1"/>
        <c:crossBetween val="between"/>
        <c:dispUnits/>
        <c:majorUnit val="15"/>
        <c:min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Members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Ultrasonics, Ferroelectrics, and Frequency Control Society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UFFC-S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by </a:t>
            </a: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IEEE Regions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1953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475"/>
          <c:w val="0.95925"/>
          <c:h val="0.8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Original_Data!$F$7</c:f>
              <c:strCache>
                <c:ptCount val="1"/>
                <c:pt idx="0">
                  <c:v>IEEE R1-6 (US)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Original_Data!$F$9:$F$81</c:f>
              <c:numCache>
                <c:ptCount val="73"/>
                <c:pt idx="47">
                  <c:v>1286</c:v>
                </c:pt>
                <c:pt idx="48">
                  <c:v>1295</c:v>
                </c:pt>
                <c:pt idx="49">
                  <c:v>1255</c:v>
                </c:pt>
                <c:pt idx="50">
                  <c:v>1082</c:v>
                </c:pt>
                <c:pt idx="51">
                  <c:v>1084</c:v>
                </c:pt>
                <c:pt idx="52">
                  <c:v>1170</c:v>
                </c:pt>
                <c:pt idx="53">
                  <c:v>1134</c:v>
                </c:pt>
                <c:pt idx="54">
                  <c:v>1164</c:v>
                </c:pt>
                <c:pt idx="55">
                  <c:v>1198</c:v>
                </c:pt>
                <c:pt idx="56">
                  <c:v>1179</c:v>
                </c:pt>
                <c:pt idx="57">
                  <c:v>1172</c:v>
                </c:pt>
                <c:pt idx="58">
                  <c:v>1127</c:v>
                </c:pt>
                <c:pt idx="59">
                  <c:v>1092</c:v>
                </c:pt>
                <c:pt idx="60">
                  <c:v>1040</c:v>
                </c:pt>
                <c:pt idx="61">
                  <c:v>1086</c:v>
                </c:pt>
                <c:pt idx="62">
                  <c:v>1069</c:v>
                </c:pt>
                <c:pt idx="63">
                  <c:v>1072</c:v>
                </c:pt>
                <c:pt idx="64">
                  <c:v>1100</c:v>
                </c:pt>
                <c:pt idx="65">
                  <c:v>1055</c:v>
                </c:pt>
                <c:pt idx="66">
                  <c:v>1045</c:v>
                </c:pt>
                <c:pt idx="67">
                  <c:v>1046</c:v>
                </c:pt>
                <c:pt idx="68">
                  <c:v>967</c:v>
                </c:pt>
                <c:pt idx="69">
                  <c:v>957</c:v>
                </c:pt>
                <c:pt idx="70">
                  <c:v>973</c:v>
                </c:pt>
              </c:numCache>
            </c:numRef>
          </c:val>
        </c:ser>
        <c:ser>
          <c:idx val="1"/>
          <c:order val="1"/>
          <c:tx>
            <c:strRef>
              <c:f>Original_Data!$G$7</c:f>
              <c:strCache>
                <c:ptCount val="1"/>
                <c:pt idx="0">
                  <c:v>IEEE R7 (Canada)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Original_Data!$G$9:$G$81</c:f>
              <c:numCache>
                <c:ptCount val="73"/>
                <c:pt idx="47">
                  <c:v>72</c:v>
                </c:pt>
                <c:pt idx="48">
                  <c:v>79</c:v>
                </c:pt>
                <c:pt idx="49">
                  <c:v>67</c:v>
                </c:pt>
                <c:pt idx="50">
                  <c:v>57</c:v>
                </c:pt>
                <c:pt idx="51">
                  <c:v>50</c:v>
                </c:pt>
                <c:pt idx="52">
                  <c:v>59</c:v>
                </c:pt>
                <c:pt idx="53">
                  <c:v>59</c:v>
                </c:pt>
                <c:pt idx="54">
                  <c:v>63</c:v>
                </c:pt>
                <c:pt idx="55">
                  <c:v>73</c:v>
                </c:pt>
                <c:pt idx="56">
                  <c:v>72</c:v>
                </c:pt>
                <c:pt idx="57">
                  <c:v>76</c:v>
                </c:pt>
                <c:pt idx="58">
                  <c:v>81</c:v>
                </c:pt>
                <c:pt idx="59">
                  <c:v>86</c:v>
                </c:pt>
                <c:pt idx="60">
                  <c:v>72</c:v>
                </c:pt>
                <c:pt idx="61">
                  <c:v>82</c:v>
                </c:pt>
                <c:pt idx="62">
                  <c:v>85</c:v>
                </c:pt>
                <c:pt idx="63">
                  <c:v>76</c:v>
                </c:pt>
                <c:pt idx="64">
                  <c:v>81</c:v>
                </c:pt>
                <c:pt idx="65">
                  <c:v>87</c:v>
                </c:pt>
                <c:pt idx="66">
                  <c:v>83</c:v>
                </c:pt>
                <c:pt idx="67">
                  <c:v>81</c:v>
                </c:pt>
                <c:pt idx="68">
                  <c:v>76</c:v>
                </c:pt>
                <c:pt idx="69">
                  <c:v>81</c:v>
                </c:pt>
                <c:pt idx="70">
                  <c:v>87</c:v>
                </c:pt>
              </c:numCache>
            </c:numRef>
          </c:val>
        </c:ser>
        <c:ser>
          <c:idx val="2"/>
          <c:order val="2"/>
          <c:tx>
            <c:strRef>
              <c:f>Original_Data!$H$7</c:f>
              <c:strCache>
                <c:ptCount val="1"/>
                <c:pt idx="0">
                  <c:v>IEEE R8 (Europe/MiddleEast/Africa)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Original_Data!$H$9:$H$81</c:f>
              <c:numCache>
                <c:ptCount val="73"/>
                <c:pt idx="47">
                  <c:v>524</c:v>
                </c:pt>
                <c:pt idx="48">
                  <c:v>563</c:v>
                </c:pt>
                <c:pt idx="49">
                  <c:v>553</c:v>
                </c:pt>
                <c:pt idx="50">
                  <c:v>473</c:v>
                </c:pt>
                <c:pt idx="51">
                  <c:v>500</c:v>
                </c:pt>
                <c:pt idx="52">
                  <c:v>536</c:v>
                </c:pt>
                <c:pt idx="53">
                  <c:v>547</c:v>
                </c:pt>
                <c:pt idx="54">
                  <c:v>571</c:v>
                </c:pt>
                <c:pt idx="55">
                  <c:v>577</c:v>
                </c:pt>
                <c:pt idx="56">
                  <c:v>590</c:v>
                </c:pt>
                <c:pt idx="57">
                  <c:v>600</c:v>
                </c:pt>
                <c:pt idx="58">
                  <c:v>578</c:v>
                </c:pt>
                <c:pt idx="59">
                  <c:v>578</c:v>
                </c:pt>
                <c:pt idx="60">
                  <c:v>572</c:v>
                </c:pt>
                <c:pt idx="61">
                  <c:v>610</c:v>
                </c:pt>
                <c:pt idx="62">
                  <c:v>600</c:v>
                </c:pt>
                <c:pt idx="63">
                  <c:v>652</c:v>
                </c:pt>
                <c:pt idx="64">
                  <c:v>621</c:v>
                </c:pt>
                <c:pt idx="65">
                  <c:v>590</c:v>
                </c:pt>
                <c:pt idx="66">
                  <c:v>625</c:v>
                </c:pt>
                <c:pt idx="67">
                  <c:v>573</c:v>
                </c:pt>
                <c:pt idx="68">
                  <c:v>535</c:v>
                </c:pt>
                <c:pt idx="69">
                  <c:v>583</c:v>
                </c:pt>
                <c:pt idx="70">
                  <c:v>544</c:v>
                </c:pt>
              </c:numCache>
            </c:numRef>
          </c:val>
        </c:ser>
        <c:ser>
          <c:idx val="3"/>
          <c:order val="3"/>
          <c:tx>
            <c:strRef>
              <c:f>Original_Data!$I$7</c:f>
              <c:strCache>
                <c:ptCount val="1"/>
                <c:pt idx="0">
                  <c:v>IEEE R9 (LatinAmerica)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Original_Data!$I$9:$I$81</c:f>
              <c:numCache>
                <c:ptCount val="73"/>
                <c:pt idx="47">
                  <c:v>56</c:v>
                </c:pt>
                <c:pt idx="48">
                  <c:v>57</c:v>
                </c:pt>
                <c:pt idx="49">
                  <c:v>54</c:v>
                </c:pt>
                <c:pt idx="50">
                  <c:v>34</c:v>
                </c:pt>
                <c:pt idx="51">
                  <c:v>30</c:v>
                </c:pt>
                <c:pt idx="52">
                  <c:v>35</c:v>
                </c:pt>
                <c:pt idx="53">
                  <c:v>29</c:v>
                </c:pt>
                <c:pt idx="54">
                  <c:v>33</c:v>
                </c:pt>
                <c:pt idx="55">
                  <c:v>30</c:v>
                </c:pt>
                <c:pt idx="56">
                  <c:v>34</c:v>
                </c:pt>
                <c:pt idx="57">
                  <c:v>31</c:v>
                </c:pt>
                <c:pt idx="58">
                  <c:v>32</c:v>
                </c:pt>
                <c:pt idx="59">
                  <c:v>43</c:v>
                </c:pt>
                <c:pt idx="60">
                  <c:v>39</c:v>
                </c:pt>
                <c:pt idx="61">
                  <c:v>40</c:v>
                </c:pt>
                <c:pt idx="62">
                  <c:v>39</c:v>
                </c:pt>
                <c:pt idx="63">
                  <c:v>37</c:v>
                </c:pt>
                <c:pt idx="64">
                  <c:v>28</c:v>
                </c:pt>
                <c:pt idx="65">
                  <c:v>32</c:v>
                </c:pt>
                <c:pt idx="66">
                  <c:v>22</c:v>
                </c:pt>
                <c:pt idx="67">
                  <c:v>25</c:v>
                </c:pt>
                <c:pt idx="68">
                  <c:v>50</c:v>
                </c:pt>
                <c:pt idx="69">
                  <c:v>48</c:v>
                </c:pt>
                <c:pt idx="70">
                  <c:v>37</c:v>
                </c:pt>
              </c:numCache>
            </c:numRef>
          </c:val>
        </c:ser>
        <c:ser>
          <c:idx val="4"/>
          <c:order val="4"/>
          <c:tx>
            <c:strRef>
              <c:f>Original_Data!$J$7</c:f>
              <c:strCache>
                <c:ptCount val="1"/>
                <c:pt idx="0">
                  <c:v>IEEE R10 (Asia/Pacific)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Original_Data!$D$9:$D$81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Original_Data!$J$9:$J$81</c:f>
              <c:numCache>
                <c:ptCount val="73"/>
                <c:pt idx="47">
                  <c:v>415</c:v>
                </c:pt>
                <c:pt idx="48">
                  <c:v>422</c:v>
                </c:pt>
                <c:pt idx="49">
                  <c:v>435</c:v>
                </c:pt>
                <c:pt idx="50">
                  <c:v>395</c:v>
                </c:pt>
                <c:pt idx="51">
                  <c:v>365</c:v>
                </c:pt>
                <c:pt idx="52">
                  <c:v>393</c:v>
                </c:pt>
                <c:pt idx="53">
                  <c:v>393</c:v>
                </c:pt>
                <c:pt idx="54">
                  <c:v>399</c:v>
                </c:pt>
                <c:pt idx="55">
                  <c:v>405</c:v>
                </c:pt>
                <c:pt idx="56">
                  <c:v>402</c:v>
                </c:pt>
                <c:pt idx="57">
                  <c:v>415</c:v>
                </c:pt>
                <c:pt idx="58">
                  <c:v>404</c:v>
                </c:pt>
                <c:pt idx="59">
                  <c:v>406</c:v>
                </c:pt>
                <c:pt idx="60">
                  <c:v>407</c:v>
                </c:pt>
                <c:pt idx="61">
                  <c:v>440</c:v>
                </c:pt>
                <c:pt idx="62">
                  <c:v>522</c:v>
                </c:pt>
                <c:pt idx="63">
                  <c:v>536</c:v>
                </c:pt>
                <c:pt idx="64">
                  <c:v>495</c:v>
                </c:pt>
                <c:pt idx="65">
                  <c:v>475</c:v>
                </c:pt>
                <c:pt idx="66">
                  <c:v>508</c:v>
                </c:pt>
                <c:pt idx="67">
                  <c:v>466</c:v>
                </c:pt>
                <c:pt idx="68">
                  <c:v>492</c:v>
                </c:pt>
                <c:pt idx="69">
                  <c:v>437</c:v>
                </c:pt>
                <c:pt idx="70">
                  <c:v>557</c:v>
                </c:pt>
              </c:numCache>
            </c:numRef>
          </c:val>
        </c:ser>
        <c:ser>
          <c:idx val="5"/>
          <c:order val="5"/>
          <c:tx>
            <c:strRef>
              <c:f>Original_Data!$K$7</c:f>
              <c:strCache>
                <c:ptCount val="1"/>
                <c:pt idx="0">
                  <c:v>No Region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Original_Data!$K$9:$K$81</c:f>
              <c:numCache>
                <c:ptCount val="73"/>
                <c:pt idx="0">
                  <c:v>0</c:v>
                </c:pt>
                <c:pt idx="1">
                  <c:v>330</c:v>
                </c:pt>
                <c:pt idx="2">
                  <c:v>420</c:v>
                </c:pt>
                <c:pt idx="3">
                  <c:v>580</c:v>
                </c:pt>
                <c:pt idx="4">
                  <c:v>750</c:v>
                </c:pt>
                <c:pt idx="5">
                  <c:v>850</c:v>
                </c:pt>
                <c:pt idx="6">
                  <c:v>880</c:v>
                </c:pt>
                <c:pt idx="7">
                  <c:v>940</c:v>
                </c:pt>
                <c:pt idx="8">
                  <c:v>970</c:v>
                </c:pt>
                <c:pt idx="9">
                  <c:v>960</c:v>
                </c:pt>
                <c:pt idx="10">
                  <c:v>960</c:v>
                </c:pt>
                <c:pt idx="11">
                  <c:v>1075</c:v>
                </c:pt>
                <c:pt idx="12">
                  <c:v>1150</c:v>
                </c:pt>
                <c:pt idx="13">
                  <c:v>1200</c:v>
                </c:pt>
                <c:pt idx="14">
                  <c:v>1250</c:v>
                </c:pt>
                <c:pt idx="15">
                  <c:v>1260</c:v>
                </c:pt>
                <c:pt idx="16">
                  <c:v>1380</c:v>
                </c:pt>
                <c:pt idx="17">
                  <c:v>1390</c:v>
                </c:pt>
                <c:pt idx="18">
                  <c:v>1380</c:v>
                </c:pt>
                <c:pt idx="19">
                  <c:v>1400</c:v>
                </c:pt>
                <c:pt idx="20">
                  <c:v>1440</c:v>
                </c:pt>
                <c:pt idx="21">
                  <c:v>1608</c:v>
                </c:pt>
                <c:pt idx="22">
                  <c:v>1862</c:v>
                </c:pt>
                <c:pt idx="23">
                  <c:v>1976</c:v>
                </c:pt>
                <c:pt idx="24">
                  <c:v>1991</c:v>
                </c:pt>
                <c:pt idx="25">
                  <c:v>2084</c:v>
                </c:pt>
                <c:pt idx="26">
                  <c:v>2213</c:v>
                </c:pt>
                <c:pt idx="27">
                  <c:v>2319</c:v>
                </c:pt>
                <c:pt idx="28">
                  <c:v>2251</c:v>
                </c:pt>
                <c:pt idx="29">
                  <c:v>2280</c:v>
                </c:pt>
                <c:pt idx="30">
                  <c:v>2270</c:v>
                </c:pt>
                <c:pt idx="31">
                  <c:v>2279</c:v>
                </c:pt>
                <c:pt idx="32">
                  <c:v>2352</c:v>
                </c:pt>
                <c:pt idx="33">
                  <c:v>2333</c:v>
                </c:pt>
                <c:pt idx="34">
                  <c:v>2183</c:v>
                </c:pt>
                <c:pt idx="35">
                  <c:v>2137</c:v>
                </c:pt>
                <c:pt idx="36">
                  <c:v>2155</c:v>
                </c:pt>
                <c:pt idx="37">
                  <c:v>2207</c:v>
                </c:pt>
                <c:pt idx="38">
                  <c:v>2156</c:v>
                </c:pt>
                <c:pt idx="39">
                  <c:v>2199</c:v>
                </c:pt>
                <c:pt idx="40">
                  <c:v>2212</c:v>
                </c:pt>
                <c:pt idx="41">
                  <c:v>2131</c:v>
                </c:pt>
                <c:pt idx="42">
                  <c:v>2121</c:v>
                </c:pt>
                <c:pt idx="43">
                  <c:v>2137</c:v>
                </c:pt>
                <c:pt idx="44">
                  <c:v>2132</c:v>
                </c:pt>
                <c:pt idx="45">
                  <c:v>2257</c:v>
                </c:pt>
                <c:pt idx="46">
                  <c:v>2310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141</c:v>
                </c:pt>
                <c:pt idx="51">
                  <c:v>170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gapWidth val="50"/>
        <c:axId val="7018845"/>
        <c:axId val="63169606"/>
      </c:barChart>
      <c:catAx>
        <c:axId val="7018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169606"/>
        <c:crosses val="autoZero"/>
        <c:auto val="1"/>
        <c:lblOffset val="100"/>
        <c:tickLblSkip val="2"/>
        <c:noMultiLvlLbl val="0"/>
      </c:catAx>
      <c:valAx>
        <c:axId val="6316960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Members*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18845"/>
        <c:crossesAt val="1"/>
        <c:crossBetween val="between"/>
        <c:dispUnits/>
        <c:majorUnit val="30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111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Relationship Id="rId14" Type="http://schemas.openxmlformats.org/officeDocument/2006/relationships/chart" Target="/xl/charts/chart19.xml" /><Relationship Id="rId15" Type="http://schemas.openxmlformats.org/officeDocument/2006/relationships/chart" Target="/xl/charts/chart20.xml" /><Relationship Id="rId16" Type="http://schemas.openxmlformats.org/officeDocument/2006/relationships/chart" Target="/xl/charts/chart21.xml" /><Relationship Id="rId17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25</xdr:col>
      <xdr:colOff>428625</xdr:colOff>
      <xdr:row>32</xdr:row>
      <xdr:rowOff>0</xdr:rowOff>
    </xdr:to>
    <xdr:graphicFrame>
      <xdr:nvGraphicFramePr>
        <xdr:cNvPr id="1" name="Chart 25"/>
        <xdr:cNvGraphicFramePr/>
      </xdr:nvGraphicFramePr>
      <xdr:xfrm>
        <a:off x="428625" y="6505575"/>
        <a:ext cx="9991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25</xdr:col>
      <xdr:colOff>438150</xdr:colOff>
      <xdr:row>32</xdr:row>
      <xdr:rowOff>0</xdr:rowOff>
    </xdr:to>
    <xdr:graphicFrame>
      <xdr:nvGraphicFramePr>
        <xdr:cNvPr id="2" name="Chart 26"/>
        <xdr:cNvGraphicFramePr/>
      </xdr:nvGraphicFramePr>
      <xdr:xfrm>
        <a:off x="428625" y="6505575"/>
        <a:ext cx="1000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25</xdr:col>
      <xdr:colOff>447675</xdr:colOff>
      <xdr:row>32</xdr:row>
      <xdr:rowOff>0</xdr:rowOff>
    </xdr:to>
    <xdr:graphicFrame>
      <xdr:nvGraphicFramePr>
        <xdr:cNvPr id="3" name="Chart 27"/>
        <xdr:cNvGraphicFramePr/>
      </xdr:nvGraphicFramePr>
      <xdr:xfrm>
        <a:off x="428625" y="6505575"/>
        <a:ext cx="1001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25</xdr:col>
      <xdr:colOff>438150</xdr:colOff>
      <xdr:row>32</xdr:row>
      <xdr:rowOff>0</xdr:rowOff>
    </xdr:to>
    <xdr:graphicFrame>
      <xdr:nvGraphicFramePr>
        <xdr:cNvPr id="4" name="Chart 28"/>
        <xdr:cNvGraphicFramePr/>
      </xdr:nvGraphicFramePr>
      <xdr:xfrm>
        <a:off x="428625" y="6505575"/>
        <a:ext cx="10001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25</xdr:col>
      <xdr:colOff>447675</xdr:colOff>
      <xdr:row>32</xdr:row>
      <xdr:rowOff>0</xdr:rowOff>
    </xdr:to>
    <xdr:graphicFrame>
      <xdr:nvGraphicFramePr>
        <xdr:cNvPr id="5" name="Chart 29"/>
        <xdr:cNvGraphicFramePr/>
      </xdr:nvGraphicFramePr>
      <xdr:xfrm>
        <a:off x="428625" y="6505575"/>
        <a:ext cx="10010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336</xdr:row>
      <xdr:rowOff>0</xdr:rowOff>
    </xdr:from>
    <xdr:to>
      <xdr:col>11</xdr:col>
      <xdr:colOff>114300</xdr:colOff>
      <xdr:row>336</xdr:row>
      <xdr:rowOff>0</xdr:rowOff>
    </xdr:to>
    <xdr:graphicFrame>
      <xdr:nvGraphicFramePr>
        <xdr:cNvPr id="1" name="Chart 7"/>
        <xdr:cNvGraphicFramePr/>
      </xdr:nvGraphicFramePr>
      <xdr:xfrm>
        <a:off x="447675" y="54406800"/>
        <a:ext cx="6991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336</xdr:row>
      <xdr:rowOff>0</xdr:rowOff>
    </xdr:from>
    <xdr:to>
      <xdr:col>9</xdr:col>
      <xdr:colOff>0</xdr:colOff>
      <xdr:row>336</xdr:row>
      <xdr:rowOff>0</xdr:rowOff>
    </xdr:to>
    <xdr:graphicFrame>
      <xdr:nvGraphicFramePr>
        <xdr:cNvPr id="2" name="Chart 35"/>
        <xdr:cNvGraphicFramePr/>
      </xdr:nvGraphicFramePr>
      <xdr:xfrm>
        <a:off x="447675" y="54406800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336</xdr:row>
      <xdr:rowOff>0</xdr:rowOff>
    </xdr:from>
    <xdr:to>
      <xdr:col>18</xdr:col>
      <xdr:colOff>942975</xdr:colOff>
      <xdr:row>336</xdr:row>
      <xdr:rowOff>0</xdr:rowOff>
    </xdr:to>
    <xdr:graphicFrame>
      <xdr:nvGraphicFramePr>
        <xdr:cNvPr id="3" name="Chart 36"/>
        <xdr:cNvGraphicFramePr/>
      </xdr:nvGraphicFramePr>
      <xdr:xfrm>
        <a:off x="7439025" y="54406800"/>
        <a:ext cx="669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0</xdr:colOff>
      <xdr:row>8</xdr:row>
      <xdr:rowOff>0</xdr:rowOff>
    </xdr:from>
    <xdr:ext cx="6648450" cy="4695825"/>
    <xdr:graphicFrame>
      <xdr:nvGraphicFramePr>
        <xdr:cNvPr id="4" name="Chart 49"/>
        <xdr:cNvGraphicFramePr/>
      </xdr:nvGraphicFramePr>
      <xdr:xfrm>
        <a:off x="447675" y="1295400"/>
        <a:ext cx="66484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1</xdr:col>
      <xdr:colOff>0</xdr:colOff>
      <xdr:row>39</xdr:row>
      <xdr:rowOff>0</xdr:rowOff>
    </xdr:from>
    <xdr:to>
      <xdr:col>9</xdr:col>
      <xdr:colOff>19050</xdr:colOff>
      <xdr:row>68</xdr:row>
      <xdr:rowOff>19050</xdr:rowOff>
    </xdr:to>
    <xdr:graphicFrame>
      <xdr:nvGraphicFramePr>
        <xdr:cNvPr id="5" name="Chart 60"/>
        <xdr:cNvGraphicFramePr/>
      </xdr:nvGraphicFramePr>
      <xdr:xfrm>
        <a:off x="447675" y="6315075"/>
        <a:ext cx="66675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9</xdr:col>
      <xdr:colOff>9525</xdr:colOff>
      <xdr:row>99</xdr:row>
      <xdr:rowOff>9525</xdr:rowOff>
    </xdr:to>
    <xdr:graphicFrame>
      <xdr:nvGraphicFramePr>
        <xdr:cNvPr id="6" name="Chart 61"/>
        <xdr:cNvGraphicFramePr/>
      </xdr:nvGraphicFramePr>
      <xdr:xfrm>
        <a:off x="447675" y="11334750"/>
        <a:ext cx="6657975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9</xdr:col>
      <xdr:colOff>28575</xdr:colOff>
      <xdr:row>130</xdr:row>
      <xdr:rowOff>28575</xdr:rowOff>
    </xdr:to>
    <xdr:graphicFrame>
      <xdr:nvGraphicFramePr>
        <xdr:cNvPr id="7" name="Chart 63"/>
        <xdr:cNvGraphicFramePr/>
      </xdr:nvGraphicFramePr>
      <xdr:xfrm>
        <a:off x="447675" y="16354425"/>
        <a:ext cx="6677025" cy="4724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9</xdr:col>
      <xdr:colOff>38100</xdr:colOff>
      <xdr:row>161</xdr:row>
      <xdr:rowOff>38100</xdr:rowOff>
    </xdr:to>
    <xdr:graphicFrame>
      <xdr:nvGraphicFramePr>
        <xdr:cNvPr id="8" name="Chart 64"/>
        <xdr:cNvGraphicFramePr/>
      </xdr:nvGraphicFramePr>
      <xdr:xfrm>
        <a:off x="447675" y="21374100"/>
        <a:ext cx="6686550" cy="4733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9</xdr:col>
      <xdr:colOff>47625</xdr:colOff>
      <xdr:row>192</xdr:row>
      <xdr:rowOff>47625</xdr:rowOff>
    </xdr:to>
    <xdr:graphicFrame>
      <xdr:nvGraphicFramePr>
        <xdr:cNvPr id="9" name="Chart 65"/>
        <xdr:cNvGraphicFramePr/>
      </xdr:nvGraphicFramePr>
      <xdr:xfrm>
        <a:off x="447675" y="26393775"/>
        <a:ext cx="6696075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194</xdr:row>
      <xdr:rowOff>0</xdr:rowOff>
    </xdr:from>
    <xdr:to>
      <xdr:col>9</xdr:col>
      <xdr:colOff>57150</xdr:colOff>
      <xdr:row>223</xdr:row>
      <xdr:rowOff>57150</xdr:rowOff>
    </xdr:to>
    <xdr:graphicFrame>
      <xdr:nvGraphicFramePr>
        <xdr:cNvPr id="10" name="Chart 66"/>
        <xdr:cNvGraphicFramePr/>
      </xdr:nvGraphicFramePr>
      <xdr:xfrm>
        <a:off x="447675" y="31413450"/>
        <a:ext cx="6705600" cy="475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225</xdr:row>
      <xdr:rowOff>0</xdr:rowOff>
    </xdr:from>
    <xdr:to>
      <xdr:col>9</xdr:col>
      <xdr:colOff>66675</xdr:colOff>
      <xdr:row>254</xdr:row>
      <xdr:rowOff>66675</xdr:rowOff>
    </xdr:to>
    <xdr:graphicFrame>
      <xdr:nvGraphicFramePr>
        <xdr:cNvPr id="11" name="Chart 67"/>
        <xdr:cNvGraphicFramePr/>
      </xdr:nvGraphicFramePr>
      <xdr:xfrm>
        <a:off x="447675" y="36433125"/>
        <a:ext cx="6715125" cy="4762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256</xdr:row>
      <xdr:rowOff>0</xdr:rowOff>
    </xdr:from>
    <xdr:to>
      <xdr:col>9</xdr:col>
      <xdr:colOff>9525</xdr:colOff>
      <xdr:row>285</xdr:row>
      <xdr:rowOff>9525</xdr:rowOff>
    </xdr:to>
    <xdr:graphicFrame>
      <xdr:nvGraphicFramePr>
        <xdr:cNvPr id="12" name="Chart 71"/>
        <xdr:cNvGraphicFramePr/>
      </xdr:nvGraphicFramePr>
      <xdr:xfrm>
        <a:off x="447675" y="41452800"/>
        <a:ext cx="6657975" cy="4705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287</xdr:row>
      <xdr:rowOff>0</xdr:rowOff>
    </xdr:from>
    <xdr:to>
      <xdr:col>9</xdr:col>
      <xdr:colOff>19050</xdr:colOff>
      <xdr:row>316</xdr:row>
      <xdr:rowOff>19050</xdr:rowOff>
    </xdr:to>
    <xdr:graphicFrame>
      <xdr:nvGraphicFramePr>
        <xdr:cNvPr id="13" name="Chart 72"/>
        <xdr:cNvGraphicFramePr/>
      </xdr:nvGraphicFramePr>
      <xdr:xfrm>
        <a:off x="447675" y="46472475"/>
        <a:ext cx="6667500" cy="4714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318</xdr:row>
      <xdr:rowOff>0</xdr:rowOff>
    </xdr:from>
    <xdr:to>
      <xdr:col>9</xdr:col>
      <xdr:colOff>28575</xdr:colOff>
      <xdr:row>347</xdr:row>
      <xdr:rowOff>28575</xdr:rowOff>
    </xdr:to>
    <xdr:graphicFrame>
      <xdr:nvGraphicFramePr>
        <xdr:cNvPr id="14" name="Chart 73"/>
        <xdr:cNvGraphicFramePr/>
      </xdr:nvGraphicFramePr>
      <xdr:xfrm>
        <a:off x="447675" y="51492150"/>
        <a:ext cx="6677025" cy="4724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349</xdr:row>
      <xdr:rowOff>0</xdr:rowOff>
    </xdr:from>
    <xdr:to>
      <xdr:col>9</xdr:col>
      <xdr:colOff>38100</xdr:colOff>
      <xdr:row>378</xdr:row>
      <xdr:rowOff>38100</xdr:rowOff>
    </xdr:to>
    <xdr:graphicFrame>
      <xdr:nvGraphicFramePr>
        <xdr:cNvPr id="15" name="Chart 74"/>
        <xdr:cNvGraphicFramePr/>
      </xdr:nvGraphicFramePr>
      <xdr:xfrm>
        <a:off x="447675" y="56511825"/>
        <a:ext cx="6686550" cy="4733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380</xdr:row>
      <xdr:rowOff>0</xdr:rowOff>
    </xdr:from>
    <xdr:to>
      <xdr:col>9</xdr:col>
      <xdr:colOff>47625</xdr:colOff>
      <xdr:row>409</xdr:row>
      <xdr:rowOff>47625</xdr:rowOff>
    </xdr:to>
    <xdr:graphicFrame>
      <xdr:nvGraphicFramePr>
        <xdr:cNvPr id="16" name="Chart 75"/>
        <xdr:cNvGraphicFramePr/>
      </xdr:nvGraphicFramePr>
      <xdr:xfrm>
        <a:off x="447675" y="61531500"/>
        <a:ext cx="6696075" cy="4743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411</xdr:row>
      <xdr:rowOff>0</xdr:rowOff>
    </xdr:from>
    <xdr:to>
      <xdr:col>9</xdr:col>
      <xdr:colOff>47625</xdr:colOff>
      <xdr:row>440</xdr:row>
      <xdr:rowOff>47625</xdr:rowOff>
    </xdr:to>
    <xdr:graphicFrame>
      <xdr:nvGraphicFramePr>
        <xdr:cNvPr id="17" name="Chart 77"/>
        <xdr:cNvGraphicFramePr/>
      </xdr:nvGraphicFramePr>
      <xdr:xfrm>
        <a:off x="447675" y="66551175"/>
        <a:ext cx="6696075" cy="4743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wh.ieee.org/conf/ius_2008/" TargetMode="External" /><Relationship Id="rId2" Type="http://schemas.openxmlformats.org/officeDocument/2006/relationships/hyperlink" Target="http://ewh.ieee.org/conf/ius_2008/zz_index/z01_summary_report_index.html" TargetMode="External" /><Relationship Id="rId3" Type="http://schemas.openxmlformats.org/officeDocument/2006/relationships/hyperlink" Target="http://ewh.ieee.org/conf/ius_2008/z_doc_misc/0_oper_ius2008_plots.pdf" TargetMode="External" /><Relationship Id="rId4" Type="http://schemas.openxmlformats.org/officeDocument/2006/relationships/hyperlink" Target="http://ewh.ieee.org/conf/ius_2008/" TargetMode="External" /><Relationship Id="rId5" Type="http://schemas.openxmlformats.org/officeDocument/2006/relationships/hyperlink" Target="http://ewh.ieee.org/conf/ius_2008/zz_index/z01_summary_report_index.html" TargetMode="External" /><Relationship Id="rId6" Type="http://schemas.openxmlformats.org/officeDocument/2006/relationships/hyperlink" Target="http://ewh.ieee.org/conf/ius_2008/z_doc_misc/0_oper_ius2008_plots.pdf" TargetMode="External" /><Relationship Id="rId7" Type="http://schemas.openxmlformats.org/officeDocument/2006/relationships/hyperlink" Target="http://ewh.ieee.org/conf/ius_2008/" TargetMode="External" /><Relationship Id="rId8" Type="http://schemas.openxmlformats.org/officeDocument/2006/relationships/hyperlink" Target="http://ewh.ieee.org/conf/ius_2008/zz_index/z01_summary_report_index.html" TargetMode="External" /><Relationship Id="rId9" Type="http://schemas.openxmlformats.org/officeDocument/2006/relationships/hyperlink" Target="http://ewh.ieee.org/conf/ius_2008/z_doc_misc/0_oper_ius2008_plots.pdf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workbookViewId="0" topLeftCell="A1">
      <pane ySplit="7" topLeftCell="BM68" activePane="bottomLeft" state="frozen"/>
      <selection pane="topLeft" activeCell="M1" sqref="M1"/>
      <selection pane="bottomLeft" activeCell="AB85" sqref="AB85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0.85546875" style="0" customWidth="1"/>
    <col min="4" max="4" width="5.7109375" style="0" customWidth="1"/>
    <col min="5" max="5" width="0.85546875" style="0" customWidth="1"/>
    <col min="6" max="11" width="8.7109375" style="0" customWidth="1"/>
    <col min="12" max="12" width="8.7109375" style="10" customWidth="1"/>
    <col min="13" max="13" width="0.85546875" style="0" customWidth="1"/>
    <col min="14" max="14" width="5.7109375" style="0" customWidth="1"/>
    <col min="15" max="15" width="0.85546875" style="0" customWidth="1"/>
    <col min="16" max="20" width="8.7109375" style="0" customWidth="1"/>
    <col min="21" max="21" width="0.85546875" style="0" customWidth="1"/>
    <col min="22" max="22" width="5.7109375" style="0" customWidth="1"/>
    <col min="23" max="23" width="0.85546875" style="0" customWidth="1"/>
    <col min="24" max="36" width="8.7109375" style="0" customWidth="1"/>
    <col min="37" max="37" width="0.85546875" style="0" customWidth="1"/>
    <col min="38" max="38" width="5.7109375" style="0" customWidth="1"/>
    <col min="39" max="39" width="0.85546875" style="0" customWidth="1"/>
    <col min="40" max="43" width="8.7109375" style="0" customWidth="1"/>
    <col min="44" max="44" width="0.85546875" style="0" customWidth="1"/>
    <col min="45" max="45" width="5.7109375" style="0" customWidth="1"/>
    <col min="46" max="46" width="0.85546875" style="0" customWidth="1"/>
    <col min="47" max="54" width="8.7109375" style="0" customWidth="1"/>
  </cols>
  <sheetData>
    <row r="1" spans="6:54" ht="12.75" customHeight="1">
      <c r="F1" s="1"/>
      <c r="G1" s="1"/>
      <c r="H1" s="1"/>
      <c r="I1" s="1"/>
      <c r="J1" s="1"/>
      <c r="K1" s="1"/>
      <c r="P1" s="28"/>
      <c r="R1" s="1"/>
      <c r="S1" s="1"/>
      <c r="T1" s="1"/>
      <c r="Y1" s="1"/>
      <c r="Z1" s="1"/>
      <c r="AA1" s="1"/>
      <c r="AB1" s="1"/>
      <c r="AC1" s="1"/>
      <c r="AD1" s="1"/>
      <c r="AE1" s="1"/>
      <c r="AF1" s="1"/>
      <c r="AN1" s="28"/>
      <c r="AO1" s="1"/>
      <c r="AP1" s="1"/>
      <c r="AQ1" s="1"/>
      <c r="AU1" s="28"/>
      <c r="AV1" s="1"/>
      <c r="AW1" s="1"/>
      <c r="AX1" s="1"/>
      <c r="AY1" s="1"/>
      <c r="AZ1" s="1"/>
      <c r="BA1" s="1"/>
      <c r="BB1" s="1"/>
    </row>
    <row r="2" spans="2:54" ht="12.75">
      <c r="B2" t="s">
        <v>7</v>
      </c>
      <c r="P2" s="26"/>
      <c r="Q2" s="59" t="s">
        <v>59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N2" s="26"/>
      <c r="AO2" s="1"/>
      <c r="AP2" s="1"/>
      <c r="AQ2" s="1"/>
      <c r="AU2" s="26"/>
      <c r="AV2" s="1"/>
      <c r="AW2" s="1"/>
      <c r="AX2" s="1"/>
      <c r="AY2" s="1"/>
      <c r="AZ2" s="1"/>
      <c r="BA2" s="1"/>
      <c r="BB2" s="1"/>
    </row>
    <row r="3" spans="2:54" ht="12.75">
      <c r="B3" t="s">
        <v>64</v>
      </c>
      <c r="F3" s="1"/>
      <c r="G3" s="1"/>
      <c r="H3" s="1"/>
      <c r="I3" s="1"/>
      <c r="J3" s="1"/>
      <c r="K3" s="1"/>
      <c r="Q3" s="2" t="s">
        <v>27</v>
      </c>
      <c r="R3" s="1"/>
      <c r="S3" s="1"/>
      <c r="T3" s="1"/>
      <c r="Z3" s="1"/>
      <c r="AA3" s="1"/>
      <c r="AB3" s="1"/>
      <c r="AC3" s="1"/>
      <c r="AD3" s="1"/>
      <c r="AE3" s="1"/>
      <c r="AF3" s="1"/>
      <c r="AO3" s="1"/>
      <c r="AP3" s="1"/>
      <c r="AQ3" s="1"/>
      <c r="AV3" s="1"/>
      <c r="AW3" s="1"/>
      <c r="AX3" s="1"/>
      <c r="AY3" s="1"/>
      <c r="AZ3" s="1"/>
      <c r="BA3" s="1"/>
      <c r="BB3" s="1"/>
    </row>
    <row r="4" spans="4:54" ht="12.75">
      <c r="D4" s="1"/>
      <c r="F4" s="1"/>
      <c r="G4" s="40" t="s">
        <v>63</v>
      </c>
      <c r="H4" s="40"/>
      <c r="I4" s="1"/>
      <c r="J4" s="1"/>
      <c r="N4" s="1"/>
      <c r="Q4" s="1" t="s">
        <v>29</v>
      </c>
      <c r="R4" s="1"/>
      <c r="S4" s="1"/>
      <c r="T4" s="1"/>
      <c r="V4" s="1"/>
      <c r="X4" s="1"/>
      <c r="Z4" s="2"/>
      <c r="AL4" s="1"/>
      <c r="AO4" s="2"/>
      <c r="AP4" s="2"/>
      <c r="AQ4" s="1"/>
      <c r="AS4" s="1"/>
      <c r="AV4" s="2"/>
      <c r="AW4" s="2"/>
      <c r="AX4" s="2"/>
      <c r="AY4" s="2"/>
      <c r="AZ4" s="2"/>
      <c r="BA4" s="2"/>
      <c r="BB4" s="1"/>
    </row>
    <row r="5" spans="1:46" ht="12.75">
      <c r="A5" s="1"/>
      <c r="C5" s="1"/>
      <c r="D5" s="1"/>
      <c r="E5" s="1"/>
      <c r="G5" s="1"/>
      <c r="H5" s="1"/>
      <c r="I5" s="1"/>
      <c r="J5" s="1"/>
      <c r="K5" s="1"/>
      <c r="M5" s="1"/>
      <c r="N5" s="1"/>
      <c r="O5" s="1"/>
      <c r="Q5" s="21" t="s">
        <v>30</v>
      </c>
      <c r="U5" s="1"/>
      <c r="V5" s="1"/>
      <c r="W5" s="1"/>
      <c r="AK5" s="1"/>
      <c r="AL5" s="1"/>
      <c r="AM5" s="1"/>
      <c r="AR5" s="1"/>
      <c r="AS5" s="1"/>
      <c r="AT5" s="1"/>
    </row>
    <row r="6" spans="6:54" s="6" customFormat="1" ht="39.75" customHeight="1" thickBot="1">
      <c r="F6" s="70" t="s">
        <v>62</v>
      </c>
      <c r="G6" s="71"/>
      <c r="H6" s="71"/>
      <c r="I6" s="71"/>
      <c r="J6" s="71"/>
      <c r="K6" s="71"/>
      <c r="L6" s="31"/>
      <c r="P6" s="70" t="s">
        <v>9</v>
      </c>
      <c r="Q6" s="71"/>
      <c r="R6" s="71"/>
      <c r="S6" s="71"/>
      <c r="T6" s="72"/>
      <c r="X6" s="70" t="s">
        <v>22</v>
      </c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N6" s="70" t="s">
        <v>41</v>
      </c>
      <c r="AO6" s="71"/>
      <c r="AP6" s="71"/>
      <c r="AQ6" s="72"/>
      <c r="AU6" s="70" t="s">
        <v>42</v>
      </c>
      <c r="AV6" s="71"/>
      <c r="AW6" s="71"/>
      <c r="AX6" s="71"/>
      <c r="AY6" s="71"/>
      <c r="AZ6" s="71"/>
      <c r="BA6" s="71"/>
      <c r="BB6" s="72"/>
    </row>
    <row r="7" spans="2:54" s="6" customFormat="1" ht="90" thickBot="1">
      <c r="B7" s="5" t="s">
        <v>0</v>
      </c>
      <c r="C7" s="16"/>
      <c r="D7" s="8" t="s">
        <v>1</v>
      </c>
      <c r="E7" s="16"/>
      <c r="F7" s="5" t="s">
        <v>61</v>
      </c>
      <c r="G7" s="5" t="s">
        <v>60</v>
      </c>
      <c r="H7" s="5" t="s">
        <v>6</v>
      </c>
      <c r="I7" s="5" t="s">
        <v>4</v>
      </c>
      <c r="J7" s="5" t="s">
        <v>5</v>
      </c>
      <c r="K7" s="5" t="s">
        <v>21</v>
      </c>
      <c r="L7" s="7" t="s">
        <v>8</v>
      </c>
      <c r="N7" s="8" t="s">
        <v>1</v>
      </c>
      <c r="P7" s="15" t="s">
        <v>10</v>
      </c>
      <c r="Q7" s="5" t="s">
        <v>11</v>
      </c>
      <c r="R7" s="5" t="s">
        <v>56</v>
      </c>
      <c r="S7" s="5" t="s">
        <v>28</v>
      </c>
      <c r="T7" s="8" t="s">
        <v>8</v>
      </c>
      <c r="V7" s="8" t="s">
        <v>1</v>
      </c>
      <c r="X7" s="15" t="s">
        <v>24</v>
      </c>
      <c r="Y7" s="5" t="s">
        <v>12</v>
      </c>
      <c r="Z7" s="5" t="s">
        <v>13</v>
      </c>
      <c r="AA7" s="5" t="s">
        <v>14</v>
      </c>
      <c r="AB7" s="5" t="s">
        <v>57</v>
      </c>
      <c r="AC7" s="5" t="s">
        <v>15</v>
      </c>
      <c r="AD7" s="7" t="s">
        <v>16</v>
      </c>
      <c r="AE7" s="9" t="s">
        <v>17</v>
      </c>
      <c r="AF7" s="5" t="s">
        <v>18</v>
      </c>
      <c r="AG7" s="5" t="s">
        <v>19</v>
      </c>
      <c r="AH7" s="7" t="s">
        <v>20</v>
      </c>
      <c r="AI7" s="7" t="s">
        <v>23</v>
      </c>
      <c r="AJ7" s="9" t="s">
        <v>8</v>
      </c>
      <c r="AL7" s="8" t="s">
        <v>1</v>
      </c>
      <c r="AN7" s="15" t="s">
        <v>54</v>
      </c>
      <c r="AO7" s="5" t="s">
        <v>55</v>
      </c>
      <c r="AP7" s="5" t="s">
        <v>58</v>
      </c>
      <c r="AQ7" s="15" t="s">
        <v>31</v>
      </c>
      <c r="AS7" s="8" t="s">
        <v>1</v>
      </c>
      <c r="AU7" s="15" t="s">
        <v>48</v>
      </c>
      <c r="AV7" s="5" t="s">
        <v>49</v>
      </c>
      <c r="AW7" s="5" t="s">
        <v>50</v>
      </c>
      <c r="AX7" s="5" t="s">
        <v>51</v>
      </c>
      <c r="AY7" s="5" t="s">
        <v>52</v>
      </c>
      <c r="AZ7" s="5" t="s">
        <v>53</v>
      </c>
      <c r="BA7" s="5" t="s">
        <v>44</v>
      </c>
      <c r="BB7" s="15" t="s">
        <v>43</v>
      </c>
    </row>
    <row r="8" spans="2:54" ht="12.75">
      <c r="B8" s="20"/>
      <c r="C8" s="17"/>
      <c r="D8" s="18"/>
      <c r="E8" s="17"/>
      <c r="F8" s="4"/>
      <c r="G8" s="4"/>
      <c r="H8" s="4"/>
      <c r="I8" s="4"/>
      <c r="J8" s="4"/>
      <c r="K8" s="46"/>
      <c r="L8" s="45"/>
      <c r="N8" s="14"/>
      <c r="P8" s="34"/>
      <c r="Q8" s="32"/>
      <c r="R8" s="36"/>
      <c r="S8" s="36"/>
      <c r="T8" s="12"/>
      <c r="V8" s="14"/>
      <c r="X8" s="34"/>
      <c r="Y8" s="32"/>
      <c r="Z8" s="32"/>
      <c r="AA8" s="39"/>
      <c r="AB8" s="38"/>
      <c r="AC8" s="38"/>
      <c r="AD8" s="32"/>
      <c r="AE8" s="32"/>
      <c r="AF8" s="39"/>
      <c r="AG8" s="38"/>
      <c r="AH8" s="32"/>
      <c r="AI8" s="46"/>
      <c r="AJ8" s="12"/>
      <c r="AL8" s="14"/>
      <c r="AN8" s="34"/>
      <c r="AO8" s="32"/>
      <c r="AP8" s="32"/>
      <c r="AQ8" s="36"/>
      <c r="AS8" s="14"/>
      <c r="AU8" s="34"/>
      <c r="AV8" s="32"/>
      <c r="AW8" s="32"/>
      <c r="AX8" s="32"/>
      <c r="AY8" s="32"/>
      <c r="AZ8" s="32"/>
      <c r="BA8" s="32"/>
      <c r="BB8" s="36"/>
    </row>
    <row r="9" spans="2:54" s="1" customFormat="1" ht="12.75">
      <c r="B9" s="67">
        <v>1</v>
      </c>
      <c r="C9" s="68"/>
      <c r="D9" s="67">
        <v>1953</v>
      </c>
      <c r="E9" s="68"/>
      <c r="F9" s="32"/>
      <c r="G9" s="32"/>
      <c r="H9" s="32"/>
      <c r="I9" s="32"/>
      <c r="J9" s="32"/>
      <c r="K9" s="47">
        <f>L9-F9-G9-H9-I9-J9</f>
        <v>0</v>
      </c>
      <c r="L9" s="44">
        <v>0</v>
      </c>
      <c r="N9" s="69">
        <f>D9</f>
        <v>1953</v>
      </c>
      <c r="P9" s="34"/>
      <c r="Q9" s="32"/>
      <c r="R9" s="47">
        <f>T9-P9-Q9</f>
        <v>0</v>
      </c>
      <c r="S9" s="48" t="e">
        <f>Q9/(P9+Q9)</f>
        <v>#DIV/0!</v>
      </c>
      <c r="T9" s="12">
        <f>L9</f>
        <v>0</v>
      </c>
      <c r="V9" s="69">
        <f>D9</f>
        <v>1953</v>
      </c>
      <c r="X9" s="34"/>
      <c r="Y9" s="32"/>
      <c r="Z9" s="32"/>
      <c r="AA9" s="32"/>
      <c r="AB9" s="38"/>
      <c r="AC9" s="38"/>
      <c r="AD9" s="32"/>
      <c r="AE9" s="32"/>
      <c r="AF9" s="32"/>
      <c r="AG9" s="38"/>
      <c r="AH9" s="32"/>
      <c r="AI9" s="47">
        <f>AJ9-X9-Y9-Z9-AA9-AB9-AC9-AD9-AE9-AF9-AG9-AH9</f>
        <v>0</v>
      </c>
      <c r="AJ9" s="12">
        <f>L9</f>
        <v>0</v>
      </c>
      <c r="AL9" s="69">
        <f>D9</f>
        <v>1953</v>
      </c>
      <c r="AN9" s="62" t="e">
        <f aca="true" t="shared" si="0" ref="AN9:AN28">Z9/AJ9</f>
        <v>#DIV/0!</v>
      </c>
      <c r="AO9" s="63" t="e">
        <f aca="true" t="shared" si="1" ref="AO9:AO28">AA9/AJ9</f>
        <v>#DIV/0!</v>
      </c>
      <c r="AP9" s="63" t="e">
        <f>AQ9-AN9-AO9</f>
        <v>#DIV/0!</v>
      </c>
      <c r="AQ9" s="48" t="e">
        <f>(Z9+AA9+AB10)/AJ9</f>
        <v>#DIV/0!</v>
      </c>
      <c r="AS9" s="69">
        <f>D9</f>
        <v>1953</v>
      </c>
      <c r="AU9" s="62" t="e">
        <f>AG9/AJ9</f>
        <v>#DIV/0!</v>
      </c>
      <c r="AV9" s="63" t="e">
        <f>AH9/AJ9</f>
        <v>#DIV/0!</v>
      </c>
      <c r="AW9" s="63" t="e">
        <f>AE9/AJ9</f>
        <v>#DIV/0!</v>
      </c>
      <c r="AX9" s="63" t="e">
        <f>AF9/AJ9</f>
        <v>#DIV/0!</v>
      </c>
      <c r="AY9" s="63" t="e">
        <f>AC9/AJ9</f>
        <v>#DIV/0!</v>
      </c>
      <c r="AZ9" s="63" t="e">
        <f>AD9/AJ9</f>
        <v>#DIV/0!</v>
      </c>
      <c r="BA9" s="63" t="e">
        <f aca="true" t="shared" si="2" ref="BA9:BA40">X9/AJ9</f>
        <v>#DIV/0!</v>
      </c>
      <c r="BB9" s="48" t="e">
        <f aca="true" t="shared" si="3" ref="BB9:BB40">Y9/AJ9</f>
        <v>#DIV/0!</v>
      </c>
    </row>
    <row r="10" spans="2:54" ht="12.75">
      <c r="B10" s="19">
        <f>B9+1</f>
        <v>2</v>
      </c>
      <c r="C10" s="17"/>
      <c r="D10" s="19">
        <f>D9+1</f>
        <v>1954</v>
      </c>
      <c r="E10" s="17"/>
      <c r="F10" s="49"/>
      <c r="G10" s="49"/>
      <c r="H10" s="49"/>
      <c r="I10" s="49"/>
      <c r="J10" s="49"/>
      <c r="K10" s="50">
        <f>L10-F10-G10-H10-I10-J10</f>
        <v>330</v>
      </c>
      <c r="L10" s="51">
        <v>330</v>
      </c>
      <c r="N10" s="14">
        <f>D10</f>
        <v>1954</v>
      </c>
      <c r="P10" s="53"/>
      <c r="Q10" s="49"/>
      <c r="R10" s="50">
        <f>T10-P10-Q10</f>
        <v>330</v>
      </c>
      <c r="S10" s="54" t="e">
        <f>Q10/(P10+Q10)</f>
        <v>#DIV/0!</v>
      </c>
      <c r="T10" s="55">
        <f>L10</f>
        <v>330</v>
      </c>
      <c r="V10" s="14">
        <f aca="true" t="shared" si="4" ref="V10:V32">D10</f>
        <v>1954</v>
      </c>
      <c r="X10" s="53"/>
      <c r="Y10" s="49"/>
      <c r="Z10" s="49"/>
      <c r="AA10" s="49"/>
      <c r="AB10" s="57"/>
      <c r="AC10" s="57"/>
      <c r="AD10" s="49"/>
      <c r="AE10" s="49"/>
      <c r="AF10" s="49"/>
      <c r="AG10" s="57"/>
      <c r="AH10" s="49"/>
      <c r="AI10" s="50">
        <f aca="true" t="shared" si="5" ref="AI10:AI73">AJ10-X10-Y10-Z10-AA10-AB10-AC10-AD10-AE10-AF10-AG10-AH10</f>
        <v>330</v>
      </c>
      <c r="AJ10" s="55">
        <f>L10</f>
        <v>330</v>
      </c>
      <c r="AL10" s="14">
        <f>D10</f>
        <v>1954</v>
      </c>
      <c r="AN10" s="60">
        <f t="shared" si="0"/>
        <v>0</v>
      </c>
      <c r="AO10" s="61">
        <f t="shared" si="1"/>
        <v>0</v>
      </c>
      <c r="AP10" s="61">
        <f aca="true" t="shared" si="6" ref="AP10:AP33">AQ10-AN10-AO10</f>
        <v>0</v>
      </c>
      <c r="AQ10" s="54">
        <f>(Z10+AA10+AB10)/AJ10</f>
        <v>0</v>
      </c>
      <c r="AS10" s="69">
        <f aca="true" t="shared" si="7" ref="AS10:AS73">D10</f>
        <v>1954</v>
      </c>
      <c r="AU10" s="60">
        <f aca="true" t="shared" si="8" ref="AU10:AU73">AG10/AJ10</f>
        <v>0</v>
      </c>
      <c r="AV10" s="61">
        <f aca="true" t="shared" si="9" ref="AV10:AV73">AH10/AJ10</f>
        <v>0</v>
      </c>
      <c r="AW10" s="61">
        <f aca="true" t="shared" si="10" ref="AW10:AW73">AE10/AJ10</f>
        <v>0</v>
      </c>
      <c r="AX10" s="61">
        <f aca="true" t="shared" si="11" ref="AX10:AX73">AF10/AJ10</f>
        <v>0</v>
      </c>
      <c r="AY10" s="61">
        <f aca="true" t="shared" si="12" ref="AY10:AY73">AC10/AJ10</f>
        <v>0</v>
      </c>
      <c r="AZ10" s="61">
        <f aca="true" t="shared" si="13" ref="AZ10:AZ73">AD10/AJ10</f>
        <v>0</v>
      </c>
      <c r="BA10" s="61">
        <f t="shared" si="2"/>
        <v>0</v>
      </c>
      <c r="BB10" s="54">
        <f t="shared" si="3"/>
        <v>0</v>
      </c>
    </row>
    <row r="11" spans="2:54" ht="12.75">
      <c r="B11" s="19">
        <f>B10+1</f>
        <v>3</v>
      </c>
      <c r="C11" s="17"/>
      <c r="D11" s="19">
        <f>D10+1</f>
        <v>1955</v>
      </c>
      <c r="E11" s="17"/>
      <c r="F11" s="52"/>
      <c r="G11" s="52"/>
      <c r="H11" s="52"/>
      <c r="I11" s="52"/>
      <c r="J11" s="52"/>
      <c r="K11" s="50">
        <f aca="true" t="shared" si="14" ref="K11:K27">L11-F11-G11-H11-I11-J11</f>
        <v>420</v>
      </c>
      <c r="L11" s="51">
        <v>420</v>
      </c>
      <c r="N11" s="14">
        <f aca="true" t="shared" si="15" ref="N11:N32">D11</f>
        <v>1955</v>
      </c>
      <c r="P11" s="56"/>
      <c r="Q11" s="52"/>
      <c r="R11" s="50">
        <f aca="true" t="shared" si="16" ref="R11:R68">T11-P11-Q11</f>
        <v>420</v>
      </c>
      <c r="S11" s="54" t="e">
        <f aca="true" t="shared" si="17" ref="S11:S68">Q11/(P11+Q11)</f>
        <v>#DIV/0!</v>
      </c>
      <c r="T11" s="55">
        <f aca="true" t="shared" si="18" ref="T11:T47">L11</f>
        <v>420</v>
      </c>
      <c r="V11" s="14">
        <f t="shared" si="4"/>
        <v>1955</v>
      </c>
      <c r="X11" s="56"/>
      <c r="Y11" s="52"/>
      <c r="Z11" s="52"/>
      <c r="AA11" s="52"/>
      <c r="AB11" s="58"/>
      <c r="AC11" s="58"/>
      <c r="AD11" s="52"/>
      <c r="AE11" s="52"/>
      <c r="AF11" s="49"/>
      <c r="AG11" s="58"/>
      <c r="AH11" s="52"/>
      <c r="AI11" s="50">
        <f t="shared" si="5"/>
        <v>420</v>
      </c>
      <c r="AJ11" s="55">
        <f aca="true" t="shared" si="19" ref="AJ11:AJ47">L11</f>
        <v>420</v>
      </c>
      <c r="AL11" s="14">
        <f aca="true" t="shared" si="20" ref="AL11:AL74">D11</f>
        <v>1955</v>
      </c>
      <c r="AN11" s="60">
        <f t="shared" si="0"/>
        <v>0</v>
      </c>
      <c r="AO11" s="61">
        <f t="shared" si="1"/>
        <v>0</v>
      </c>
      <c r="AP11" s="61">
        <f t="shared" si="6"/>
        <v>0</v>
      </c>
      <c r="AQ11" s="54">
        <f aca="true" t="shared" si="21" ref="AQ11:AQ27">(Z11+AA11+AB11)/AJ11</f>
        <v>0</v>
      </c>
      <c r="AS11" s="69">
        <f t="shared" si="7"/>
        <v>1955</v>
      </c>
      <c r="AU11" s="60">
        <f t="shared" si="8"/>
        <v>0</v>
      </c>
      <c r="AV11" s="61">
        <f t="shared" si="9"/>
        <v>0</v>
      </c>
      <c r="AW11" s="61">
        <f t="shared" si="10"/>
        <v>0</v>
      </c>
      <c r="AX11" s="61">
        <f t="shared" si="11"/>
        <v>0</v>
      </c>
      <c r="AY11" s="61">
        <f t="shared" si="12"/>
        <v>0</v>
      </c>
      <c r="AZ11" s="61">
        <f t="shared" si="13"/>
        <v>0</v>
      </c>
      <c r="BA11" s="61">
        <f t="shared" si="2"/>
        <v>0</v>
      </c>
      <c r="BB11" s="54">
        <f t="shared" si="3"/>
        <v>0</v>
      </c>
    </row>
    <row r="12" spans="2:54" ht="12.75">
      <c r="B12" s="19">
        <f aca="true" t="shared" si="22" ref="B12:B32">B11+1</f>
        <v>4</v>
      </c>
      <c r="C12" s="17"/>
      <c r="D12" s="19">
        <f aca="true" t="shared" si="23" ref="D12:D32">D11+1</f>
        <v>1956</v>
      </c>
      <c r="E12" s="17"/>
      <c r="F12" s="52"/>
      <c r="G12" s="52"/>
      <c r="H12" s="52"/>
      <c r="I12" s="52"/>
      <c r="J12" s="52"/>
      <c r="K12" s="50">
        <f t="shared" si="14"/>
        <v>580</v>
      </c>
      <c r="L12" s="51">
        <v>580</v>
      </c>
      <c r="N12" s="14">
        <f t="shared" si="15"/>
        <v>1956</v>
      </c>
      <c r="P12" s="56"/>
      <c r="Q12" s="52"/>
      <c r="R12" s="50">
        <f t="shared" si="16"/>
        <v>580</v>
      </c>
      <c r="S12" s="54" t="e">
        <f t="shared" si="17"/>
        <v>#DIV/0!</v>
      </c>
      <c r="T12" s="55">
        <f t="shared" si="18"/>
        <v>580</v>
      </c>
      <c r="V12" s="14">
        <f t="shared" si="4"/>
        <v>1956</v>
      </c>
      <c r="X12" s="56"/>
      <c r="Y12" s="52"/>
      <c r="Z12" s="52"/>
      <c r="AA12" s="52"/>
      <c r="AB12" s="58"/>
      <c r="AC12" s="58"/>
      <c r="AD12" s="52"/>
      <c r="AE12" s="52"/>
      <c r="AF12" s="49"/>
      <c r="AG12" s="58"/>
      <c r="AH12" s="52"/>
      <c r="AI12" s="50">
        <f t="shared" si="5"/>
        <v>580</v>
      </c>
      <c r="AJ12" s="55">
        <f t="shared" si="19"/>
        <v>580</v>
      </c>
      <c r="AL12" s="14">
        <f t="shared" si="20"/>
        <v>1956</v>
      </c>
      <c r="AN12" s="60">
        <f t="shared" si="0"/>
        <v>0</v>
      </c>
      <c r="AO12" s="61">
        <f t="shared" si="1"/>
        <v>0</v>
      </c>
      <c r="AP12" s="61">
        <f t="shared" si="6"/>
        <v>0</v>
      </c>
      <c r="AQ12" s="54">
        <f t="shared" si="21"/>
        <v>0</v>
      </c>
      <c r="AS12" s="69">
        <f t="shared" si="7"/>
        <v>1956</v>
      </c>
      <c r="AU12" s="60">
        <f t="shared" si="8"/>
        <v>0</v>
      </c>
      <c r="AV12" s="61">
        <f t="shared" si="9"/>
        <v>0</v>
      </c>
      <c r="AW12" s="61">
        <f t="shared" si="10"/>
        <v>0</v>
      </c>
      <c r="AX12" s="61">
        <f t="shared" si="11"/>
        <v>0</v>
      </c>
      <c r="AY12" s="61">
        <f t="shared" si="12"/>
        <v>0</v>
      </c>
      <c r="AZ12" s="61">
        <f t="shared" si="13"/>
        <v>0</v>
      </c>
      <c r="BA12" s="61">
        <f t="shared" si="2"/>
        <v>0</v>
      </c>
      <c r="BB12" s="54">
        <f t="shared" si="3"/>
        <v>0</v>
      </c>
    </row>
    <row r="13" spans="2:54" ht="12.75">
      <c r="B13" s="19">
        <f t="shared" si="22"/>
        <v>5</v>
      </c>
      <c r="C13" s="17"/>
      <c r="D13" s="19">
        <f t="shared" si="23"/>
        <v>1957</v>
      </c>
      <c r="E13" s="17"/>
      <c r="F13" s="52"/>
      <c r="G13" s="52"/>
      <c r="H13" s="52"/>
      <c r="I13" s="52"/>
      <c r="J13" s="52"/>
      <c r="K13" s="50">
        <f t="shared" si="14"/>
        <v>750</v>
      </c>
      <c r="L13" s="51">
        <v>750</v>
      </c>
      <c r="N13" s="14">
        <f t="shared" si="15"/>
        <v>1957</v>
      </c>
      <c r="P13" s="56"/>
      <c r="Q13" s="52"/>
      <c r="R13" s="50">
        <f t="shared" si="16"/>
        <v>750</v>
      </c>
      <c r="S13" s="54" t="e">
        <f t="shared" si="17"/>
        <v>#DIV/0!</v>
      </c>
      <c r="T13" s="55">
        <f t="shared" si="18"/>
        <v>750</v>
      </c>
      <c r="V13" s="14">
        <f t="shared" si="4"/>
        <v>1957</v>
      </c>
      <c r="X13" s="56"/>
      <c r="Y13" s="52"/>
      <c r="Z13" s="52"/>
      <c r="AA13" s="52"/>
      <c r="AB13" s="58"/>
      <c r="AC13" s="58"/>
      <c r="AD13" s="52"/>
      <c r="AE13" s="52"/>
      <c r="AF13" s="49"/>
      <c r="AG13" s="58"/>
      <c r="AH13" s="52"/>
      <c r="AI13" s="50">
        <f t="shared" si="5"/>
        <v>750</v>
      </c>
      <c r="AJ13" s="55">
        <f t="shared" si="19"/>
        <v>750</v>
      </c>
      <c r="AL13" s="14">
        <f t="shared" si="20"/>
        <v>1957</v>
      </c>
      <c r="AN13" s="60">
        <f t="shared" si="0"/>
        <v>0</v>
      </c>
      <c r="AO13" s="61">
        <f t="shared" si="1"/>
        <v>0</v>
      </c>
      <c r="AP13" s="61">
        <f t="shared" si="6"/>
        <v>0</v>
      </c>
      <c r="AQ13" s="54">
        <f t="shared" si="21"/>
        <v>0</v>
      </c>
      <c r="AS13" s="69">
        <f t="shared" si="7"/>
        <v>1957</v>
      </c>
      <c r="AU13" s="60">
        <f t="shared" si="8"/>
        <v>0</v>
      </c>
      <c r="AV13" s="61">
        <f t="shared" si="9"/>
        <v>0</v>
      </c>
      <c r="AW13" s="61">
        <f t="shared" si="10"/>
        <v>0</v>
      </c>
      <c r="AX13" s="61">
        <f t="shared" si="11"/>
        <v>0</v>
      </c>
      <c r="AY13" s="61">
        <f t="shared" si="12"/>
        <v>0</v>
      </c>
      <c r="AZ13" s="61">
        <f t="shared" si="13"/>
        <v>0</v>
      </c>
      <c r="BA13" s="61">
        <f t="shared" si="2"/>
        <v>0</v>
      </c>
      <c r="BB13" s="54">
        <f t="shared" si="3"/>
        <v>0</v>
      </c>
    </row>
    <row r="14" spans="2:54" ht="12.75">
      <c r="B14" s="19">
        <f t="shared" si="22"/>
        <v>6</v>
      </c>
      <c r="C14" s="17"/>
      <c r="D14" s="19">
        <f t="shared" si="23"/>
        <v>1958</v>
      </c>
      <c r="E14" s="17"/>
      <c r="F14" s="52"/>
      <c r="G14" s="52"/>
      <c r="H14" s="52"/>
      <c r="I14" s="52"/>
      <c r="J14" s="52"/>
      <c r="K14" s="50">
        <f t="shared" si="14"/>
        <v>850</v>
      </c>
      <c r="L14" s="51">
        <v>850</v>
      </c>
      <c r="N14" s="14">
        <f t="shared" si="15"/>
        <v>1958</v>
      </c>
      <c r="P14" s="56"/>
      <c r="Q14" s="52"/>
      <c r="R14" s="50">
        <f t="shared" si="16"/>
        <v>850</v>
      </c>
      <c r="S14" s="54" t="e">
        <f t="shared" si="17"/>
        <v>#DIV/0!</v>
      </c>
      <c r="T14" s="55">
        <f t="shared" si="18"/>
        <v>850</v>
      </c>
      <c r="V14" s="14">
        <f t="shared" si="4"/>
        <v>1958</v>
      </c>
      <c r="X14" s="56"/>
      <c r="Y14" s="52"/>
      <c r="Z14" s="52"/>
      <c r="AA14" s="52"/>
      <c r="AB14" s="58"/>
      <c r="AC14" s="58"/>
      <c r="AD14" s="52"/>
      <c r="AE14" s="52"/>
      <c r="AF14" s="52"/>
      <c r="AG14" s="58"/>
      <c r="AH14" s="52"/>
      <c r="AI14" s="50">
        <f t="shared" si="5"/>
        <v>850</v>
      </c>
      <c r="AJ14" s="55">
        <f t="shared" si="19"/>
        <v>850</v>
      </c>
      <c r="AL14" s="14">
        <f t="shared" si="20"/>
        <v>1958</v>
      </c>
      <c r="AN14" s="60">
        <f t="shared" si="0"/>
        <v>0</v>
      </c>
      <c r="AO14" s="61">
        <f t="shared" si="1"/>
        <v>0</v>
      </c>
      <c r="AP14" s="61">
        <f t="shared" si="6"/>
        <v>0</v>
      </c>
      <c r="AQ14" s="54">
        <f t="shared" si="21"/>
        <v>0</v>
      </c>
      <c r="AS14" s="69">
        <f t="shared" si="7"/>
        <v>1958</v>
      </c>
      <c r="AU14" s="60">
        <f t="shared" si="8"/>
        <v>0</v>
      </c>
      <c r="AV14" s="61">
        <f t="shared" si="9"/>
        <v>0</v>
      </c>
      <c r="AW14" s="61">
        <f t="shared" si="10"/>
        <v>0</v>
      </c>
      <c r="AX14" s="61">
        <f t="shared" si="11"/>
        <v>0</v>
      </c>
      <c r="AY14" s="61">
        <f t="shared" si="12"/>
        <v>0</v>
      </c>
      <c r="AZ14" s="61">
        <f t="shared" si="13"/>
        <v>0</v>
      </c>
      <c r="BA14" s="61">
        <f t="shared" si="2"/>
        <v>0</v>
      </c>
      <c r="BB14" s="54">
        <f t="shared" si="3"/>
        <v>0</v>
      </c>
    </row>
    <row r="15" spans="2:54" ht="12.75">
      <c r="B15" s="19">
        <f t="shared" si="22"/>
        <v>7</v>
      </c>
      <c r="C15" s="17"/>
      <c r="D15" s="19">
        <f t="shared" si="23"/>
        <v>1959</v>
      </c>
      <c r="E15" s="17"/>
      <c r="F15" s="52"/>
      <c r="G15" s="52"/>
      <c r="H15" s="52"/>
      <c r="I15" s="52"/>
      <c r="J15" s="52"/>
      <c r="K15" s="50">
        <f t="shared" si="14"/>
        <v>880</v>
      </c>
      <c r="L15" s="51">
        <v>880</v>
      </c>
      <c r="N15" s="14">
        <f t="shared" si="15"/>
        <v>1959</v>
      </c>
      <c r="P15" s="56"/>
      <c r="Q15" s="52"/>
      <c r="R15" s="50">
        <f t="shared" si="16"/>
        <v>880</v>
      </c>
      <c r="S15" s="54" t="e">
        <f t="shared" si="17"/>
        <v>#DIV/0!</v>
      </c>
      <c r="T15" s="55">
        <f t="shared" si="18"/>
        <v>880</v>
      </c>
      <c r="V15" s="14">
        <f t="shared" si="4"/>
        <v>1959</v>
      </c>
      <c r="X15" s="56"/>
      <c r="Y15" s="52"/>
      <c r="Z15" s="52"/>
      <c r="AA15" s="52"/>
      <c r="AB15" s="58"/>
      <c r="AC15" s="58"/>
      <c r="AD15" s="52"/>
      <c r="AE15" s="52"/>
      <c r="AF15" s="52"/>
      <c r="AG15" s="58"/>
      <c r="AH15" s="52"/>
      <c r="AI15" s="50">
        <f t="shared" si="5"/>
        <v>880</v>
      </c>
      <c r="AJ15" s="55">
        <f t="shared" si="19"/>
        <v>880</v>
      </c>
      <c r="AL15" s="14">
        <f t="shared" si="20"/>
        <v>1959</v>
      </c>
      <c r="AN15" s="60">
        <f t="shared" si="0"/>
        <v>0</v>
      </c>
      <c r="AO15" s="61">
        <f t="shared" si="1"/>
        <v>0</v>
      </c>
      <c r="AP15" s="61">
        <f t="shared" si="6"/>
        <v>0</v>
      </c>
      <c r="AQ15" s="54">
        <f t="shared" si="21"/>
        <v>0</v>
      </c>
      <c r="AS15" s="69">
        <f t="shared" si="7"/>
        <v>1959</v>
      </c>
      <c r="AU15" s="60">
        <f t="shared" si="8"/>
        <v>0</v>
      </c>
      <c r="AV15" s="61">
        <f t="shared" si="9"/>
        <v>0</v>
      </c>
      <c r="AW15" s="61">
        <f t="shared" si="10"/>
        <v>0</v>
      </c>
      <c r="AX15" s="61">
        <f t="shared" si="11"/>
        <v>0</v>
      </c>
      <c r="AY15" s="61">
        <f t="shared" si="12"/>
        <v>0</v>
      </c>
      <c r="AZ15" s="61">
        <f t="shared" si="13"/>
        <v>0</v>
      </c>
      <c r="BA15" s="61">
        <f t="shared" si="2"/>
        <v>0</v>
      </c>
      <c r="BB15" s="54">
        <f t="shared" si="3"/>
        <v>0</v>
      </c>
    </row>
    <row r="16" spans="2:54" ht="12.75">
      <c r="B16" s="19">
        <f t="shared" si="22"/>
        <v>8</v>
      </c>
      <c r="C16" s="17"/>
      <c r="D16" s="19">
        <f t="shared" si="23"/>
        <v>1960</v>
      </c>
      <c r="E16" s="17"/>
      <c r="F16" s="52"/>
      <c r="G16" s="52"/>
      <c r="H16" s="52"/>
      <c r="I16" s="52"/>
      <c r="J16" s="52"/>
      <c r="K16" s="50">
        <f t="shared" si="14"/>
        <v>940</v>
      </c>
      <c r="L16" s="51">
        <v>940</v>
      </c>
      <c r="N16" s="14">
        <f t="shared" si="15"/>
        <v>1960</v>
      </c>
      <c r="P16" s="56"/>
      <c r="Q16" s="52"/>
      <c r="R16" s="50">
        <f t="shared" si="16"/>
        <v>940</v>
      </c>
      <c r="S16" s="54" t="e">
        <f t="shared" si="17"/>
        <v>#DIV/0!</v>
      </c>
      <c r="T16" s="55">
        <f t="shared" si="18"/>
        <v>940</v>
      </c>
      <c r="V16" s="14">
        <f t="shared" si="4"/>
        <v>1960</v>
      </c>
      <c r="X16" s="56"/>
      <c r="Y16" s="52"/>
      <c r="Z16" s="52"/>
      <c r="AA16" s="52"/>
      <c r="AB16" s="58"/>
      <c r="AC16" s="58"/>
      <c r="AD16" s="52"/>
      <c r="AE16" s="52"/>
      <c r="AF16" s="52"/>
      <c r="AG16" s="58"/>
      <c r="AH16" s="52"/>
      <c r="AI16" s="50">
        <f t="shared" si="5"/>
        <v>940</v>
      </c>
      <c r="AJ16" s="55">
        <f t="shared" si="19"/>
        <v>940</v>
      </c>
      <c r="AL16" s="14">
        <f t="shared" si="20"/>
        <v>1960</v>
      </c>
      <c r="AN16" s="60">
        <f t="shared" si="0"/>
        <v>0</v>
      </c>
      <c r="AO16" s="61">
        <f t="shared" si="1"/>
        <v>0</v>
      </c>
      <c r="AP16" s="61">
        <f t="shared" si="6"/>
        <v>0</v>
      </c>
      <c r="AQ16" s="54">
        <f t="shared" si="21"/>
        <v>0</v>
      </c>
      <c r="AS16" s="69">
        <f t="shared" si="7"/>
        <v>1960</v>
      </c>
      <c r="AU16" s="60">
        <f t="shared" si="8"/>
        <v>0</v>
      </c>
      <c r="AV16" s="61">
        <f t="shared" si="9"/>
        <v>0</v>
      </c>
      <c r="AW16" s="61">
        <f t="shared" si="10"/>
        <v>0</v>
      </c>
      <c r="AX16" s="61">
        <f t="shared" si="11"/>
        <v>0</v>
      </c>
      <c r="AY16" s="61">
        <f t="shared" si="12"/>
        <v>0</v>
      </c>
      <c r="AZ16" s="61">
        <f t="shared" si="13"/>
        <v>0</v>
      </c>
      <c r="BA16" s="61">
        <f t="shared" si="2"/>
        <v>0</v>
      </c>
      <c r="BB16" s="54">
        <f t="shared" si="3"/>
        <v>0</v>
      </c>
    </row>
    <row r="17" spans="2:54" ht="12.75">
      <c r="B17" s="19">
        <f t="shared" si="22"/>
        <v>9</v>
      </c>
      <c r="C17" s="17"/>
      <c r="D17" s="19">
        <f t="shared" si="23"/>
        <v>1961</v>
      </c>
      <c r="E17" s="17"/>
      <c r="F17" s="52"/>
      <c r="G17" s="52"/>
      <c r="H17" s="52"/>
      <c r="I17" s="52"/>
      <c r="J17" s="52"/>
      <c r="K17" s="50">
        <f t="shared" si="14"/>
        <v>970</v>
      </c>
      <c r="L17" s="51">
        <v>970</v>
      </c>
      <c r="N17" s="14">
        <f t="shared" si="15"/>
        <v>1961</v>
      </c>
      <c r="P17" s="56"/>
      <c r="Q17" s="52"/>
      <c r="R17" s="50">
        <f t="shared" si="16"/>
        <v>970</v>
      </c>
      <c r="S17" s="54" t="e">
        <f t="shared" si="17"/>
        <v>#DIV/0!</v>
      </c>
      <c r="T17" s="55">
        <f t="shared" si="18"/>
        <v>970</v>
      </c>
      <c r="V17" s="14">
        <f t="shared" si="4"/>
        <v>1961</v>
      </c>
      <c r="X17" s="56"/>
      <c r="Y17" s="52"/>
      <c r="Z17" s="52"/>
      <c r="AA17" s="52"/>
      <c r="AB17" s="58"/>
      <c r="AC17" s="58"/>
      <c r="AD17" s="52"/>
      <c r="AE17" s="52"/>
      <c r="AF17" s="52"/>
      <c r="AG17" s="58"/>
      <c r="AH17" s="52"/>
      <c r="AI17" s="50">
        <f t="shared" si="5"/>
        <v>970</v>
      </c>
      <c r="AJ17" s="55">
        <f t="shared" si="19"/>
        <v>970</v>
      </c>
      <c r="AL17" s="14">
        <f t="shared" si="20"/>
        <v>1961</v>
      </c>
      <c r="AN17" s="60">
        <f t="shared" si="0"/>
        <v>0</v>
      </c>
      <c r="AO17" s="61">
        <f t="shared" si="1"/>
        <v>0</v>
      </c>
      <c r="AP17" s="61">
        <f t="shared" si="6"/>
        <v>0</v>
      </c>
      <c r="AQ17" s="54">
        <f t="shared" si="21"/>
        <v>0</v>
      </c>
      <c r="AS17" s="69">
        <f t="shared" si="7"/>
        <v>1961</v>
      </c>
      <c r="AU17" s="60">
        <f t="shared" si="8"/>
        <v>0</v>
      </c>
      <c r="AV17" s="61">
        <f t="shared" si="9"/>
        <v>0</v>
      </c>
      <c r="AW17" s="61">
        <f t="shared" si="10"/>
        <v>0</v>
      </c>
      <c r="AX17" s="61">
        <f t="shared" si="11"/>
        <v>0</v>
      </c>
      <c r="AY17" s="61">
        <f t="shared" si="12"/>
        <v>0</v>
      </c>
      <c r="AZ17" s="61">
        <f t="shared" si="13"/>
        <v>0</v>
      </c>
      <c r="BA17" s="61">
        <f t="shared" si="2"/>
        <v>0</v>
      </c>
      <c r="BB17" s="54">
        <f t="shared" si="3"/>
        <v>0</v>
      </c>
    </row>
    <row r="18" spans="2:54" ht="12.75">
      <c r="B18" s="19">
        <f t="shared" si="22"/>
        <v>10</v>
      </c>
      <c r="C18" s="17"/>
      <c r="D18" s="19">
        <f t="shared" si="23"/>
        <v>1962</v>
      </c>
      <c r="E18" s="17"/>
      <c r="F18" s="52"/>
      <c r="G18" s="52"/>
      <c r="H18" s="52"/>
      <c r="I18" s="52"/>
      <c r="J18" s="52"/>
      <c r="K18" s="50">
        <f t="shared" si="14"/>
        <v>960</v>
      </c>
      <c r="L18" s="51">
        <v>960</v>
      </c>
      <c r="N18" s="14">
        <f t="shared" si="15"/>
        <v>1962</v>
      </c>
      <c r="P18" s="56"/>
      <c r="Q18" s="52"/>
      <c r="R18" s="50">
        <f t="shared" si="16"/>
        <v>960</v>
      </c>
      <c r="S18" s="54" t="e">
        <f t="shared" si="17"/>
        <v>#DIV/0!</v>
      </c>
      <c r="T18" s="55">
        <f t="shared" si="18"/>
        <v>960</v>
      </c>
      <c r="V18" s="14">
        <f t="shared" si="4"/>
        <v>1962</v>
      </c>
      <c r="X18" s="56"/>
      <c r="Y18" s="52"/>
      <c r="Z18" s="52"/>
      <c r="AA18" s="52"/>
      <c r="AB18" s="58"/>
      <c r="AC18" s="58"/>
      <c r="AD18" s="52"/>
      <c r="AE18" s="52"/>
      <c r="AF18" s="52"/>
      <c r="AG18" s="58"/>
      <c r="AH18" s="52"/>
      <c r="AI18" s="50">
        <f t="shared" si="5"/>
        <v>960</v>
      </c>
      <c r="AJ18" s="55">
        <f t="shared" si="19"/>
        <v>960</v>
      </c>
      <c r="AL18" s="14">
        <f t="shared" si="20"/>
        <v>1962</v>
      </c>
      <c r="AN18" s="60">
        <f t="shared" si="0"/>
        <v>0</v>
      </c>
      <c r="AO18" s="61">
        <f t="shared" si="1"/>
        <v>0</v>
      </c>
      <c r="AP18" s="61">
        <f t="shared" si="6"/>
        <v>0</v>
      </c>
      <c r="AQ18" s="54">
        <f t="shared" si="21"/>
        <v>0</v>
      </c>
      <c r="AS18" s="69">
        <f t="shared" si="7"/>
        <v>1962</v>
      </c>
      <c r="AU18" s="60">
        <f t="shared" si="8"/>
        <v>0</v>
      </c>
      <c r="AV18" s="61">
        <f t="shared" si="9"/>
        <v>0</v>
      </c>
      <c r="AW18" s="61">
        <f t="shared" si="10"/>
        <v>0</v>
      </c>
      <c r="AX18" s="61">
        <f t="shared" si="11"/>
        <v>0</v>
      </c>
      <c r="AY18" s="61">
        <f t="shared" si="12"/>
        <v>0</v>
      </c>
      <c r="AZ18" s="61">
        <f t="shared" si="13"/>
        <v>0</v>
      </c>
      <c r="BA18" s="61">
        <f t="shared" si="2"/>
        <v>0</v>
      </c>
      <c r="BB18" s="54">
        <f t="shared" si="3"/>
        <v>0</v>
      </c>
    </row>
    <row r="19" spans="2:54" ht="12.75">
      <c r="B19" s="19">
        <f t="shared" si="22"/>
        <v>11</v>
      </c>
      <c r="C19" s="17"/>
      <c r="D19" s="19">
        <f t="shared" si="23"/>
        <v>1963</v>
      </c>
      <c r="E19" s="17"/>
      <c r="F19" s="52"/>
      <c r="G19" s="52"/>
      <c r="H19" s="52"/>
      <c r="I19" s="52"/>
      <c r="J19" s="52"/>
      <c r="K19" s="50">
        <f t="shared" si="14"/>
        <v>960</v>
      </c>
      <c r="L19" s="51">
        <v>960</v>
      </c>
      <c r="N19" s="14">
        <f t="shared" si="15"/>
        <v>1963</v>
      </c>
      <c r="P19" s="56"/>
      <c r="Q19" s="52"/>
      <c r="R19" s="50">
        <f t="shared" si="16"/>
        <v>960</v>
      </c>
      <c r="S19" s="54" t="e">
        <f t="shared" si="17"/>
        <v>#DIV/0!</v>
      </c>
      <c r="T19" s="55">
        <f t="shared" si="18"/>
        <v>960</v>
      </c>
      <c r="V19" s="14">
        <f t="shared" si="4"/>
        <v>1963</v>
      </c>
      <c r="X19" s="56"/>
      <c r="Y19" s="52"/>
      <c r="Z19" s="52"/>
      <c r="AA19" s="52"/>
      <c r="AB19" s="58"/>
      <c r="AC19" s="58"/>
      <c r="AD19" s="52"/>
      <c r="AE19" s="52"/>
      <c r="AF19" s="52"/>
      <c r="AG19" s="58"/>
      <c r="AH19" s="52"/>
      <c r="AI19" s="50">
        <f t="shared" si="5"/>
        <v>960</v>
      </c>
      <c r="AJ19" s="55">
        <f t="shared" si="19"/>
        <v>960</v>
      </c>
      <c r="AL19" s="14">
        <f t="shared" si="20"/>
        <v>1963</v>
      </c>
      <c r="AN19" s="60">
        <f t="shared" si="0"/>
        <v>0</v>
      </c>
      <c r="AO19" s="61">
        <f t="shared" si="1"/>
        <v>0</v>
      </c>
      <c r="AP19" s="61">
        <f t="shared" si="6"/>
        <v>0</v>
      </c>
      <c r="AQ19" s="54">
        <f t="shared" si="21"/>
        <v>0</v>
      </c>
      <c r="AS19" s="69">
        <f t="shared" si="7"/>
        <v>1963</v>
      </c>
      <c r="AU19" s="60">
        <f t="shared" si="8"/>
        <v>0</v>
      </c>
      <c r="AV19" s="61">
        <f t="shared" si="9"/>
        <v>0</v>
      </c>
      <c r="AW19" s="61">
        <f t="shared" si="10"/>
        <v>0</v>
      </c>
      <c r="AX19" s="61">
        <f t="shared" si="11"/>
        <v>0</v>
      </c>
      <c r="AY19" s="61">
        <f t="shared" si="12"/>
        <v>0</v>
      </c>
      <c r="AZ19" s="61">
        <f t="shared" si="13"/>
        <v>0</v>
      </c>
      <c r="BA19" s="61">
        <f t="shared" si="2"/>
        <v>0</v>
      </c>
      <c r="BB19" s="54">
        <f t="shared" si="3"/>
        <v>0</v>
      </c>
    </row>
    <row r="20" spans="2:54" ht="12.75">
      <c r="B20" s="19">
        <f t="shared" si="22"/>
        <v>12</v>
      </c>
      <c r="C20" s="17"/>
      <c r="D20" s="19">
        <f t="shared" si="23"/>
        <v>1964</v>
      </c>
      <c r="E20" s="17"/>
      <c r="F20" s="52"/>
      <c r="G20" s="52"/>
      <c r="H20" s="52"/>
      <c r="I20" s="52"/>
      <c r="J20" s="52"/>
      <c r="K20" s="50">
        <f t="shared" si="14"/>
        <v>1075</v>
      </c>
      <c r="L20" s="51">
        <v>1075</v>
      </c>
      <c r="N20" s="14">
        <f t="shared" si="15"/>
        <v>1964</v>
      </c>
      <c r="P20" s="56"/>
      <c r="Q20" s="52"/>
      <c r="R20" s="50">
        <f t="shared" si="16"/>
        <v>1075</v>
      </c>
      <c r="S20" s="54" t="e">
        <f t="shared" si="17"/>
        <v>#DIV/0!</v>
      </c>
      <c r="T20" s="55">
        <f t="shared" si="18"/>
        <v>1075</v>
      </c>
      <c r="V20" s="14">
        <f t="shared" si="4"/>
        <v>1964</v>
      </c>
      <c r="X20" s="56"/>
      <c r="Y20" s="52"/>
      <c r="Z20" s="52"/>
      <c r="AA20" s="52"/>
      <c r="AB20" s="58"/>
      <c r="AC20" s="58"/>
      <c r="AD20" s="52"/>
      <c r="AE20" s="52"/>
      <c r="AF20" s="52"/>
      <c r="AG20" s="58"/>
      <c r="AH20" s="52"/>
      <c r="AI20" s="50">
        <f t="shared" si="5"/>
        <v>1075</v>
      </c>
      <c r="AJ20" s="55">
        <f t="shared" si="19"/>
        <v>1075</v>
      </c>
      <c r="AL20" s="14">
        <f t="shared" si="20"/>
        <v>1964</v>
      </c>
      <c r="AN20" s="60">
        <f t="shared" si="0"/>
        <v>0</v>
      </c>
      <c r="AO20" s="61">
        <f t="shared" si="1"/>
        <v>0</v>
      </c>
      <c r="AP20" s="61">
        <f t="shared" si="6"/>
        <v>0</v>
      </c>
      <c r="AQ20" s="54">
        <f t="shared" si="21"/>
        <v>0</v>
      </c>
      <c r="AS20" s="69">
        <f t="shared" si="7"/>
        <v>1964</v>
      </c>
      <c r="AU20" s="60">
        <f t="shared" si="8"/>
        <v>0</v>
      </c>
      <c r="AV20" s="61">
        <f t="shared" si="9"/>
        <v>0</v>
      </c>
      <c r="AW20" s="61">
        <f t="shared" si="10"/>
        <v>0</v>
      </c>
      <c r="AX20" s="61">
        <f t="shared" si="11"/>
        <v>0</v>
      </c>
      <c r="AY20" s="61">
        <f t="shared" si="12"/>
        <v>0</v>
      </c>
      <c r="AZ20" s="61">
        <f t="shared" si="13"/>
        <v>0</v>
      </c>
      <c r="BA20" s="61">
        <f t="shared" si="2"/>
        <v>0</v>
      </c>
      <c r="BB20" s="54">
        <f t="shared" si="3"/>
        <v>0</v>
      </c>
    </row>
    <row r="21" spans="2:54" ht="12.75">
      <c r="B21" s="19">
        <f>B20+1</f>
        <v>13</v>
      </c>
      <c r="C21" s="17"/>
      <c r="D21" s="19">
        <f>D20+1</f>
        <v>1965</v>
      </c>
      <c r="E21" s="17"/>
      <c r="F21" s="52"/>
      <c r="G21" s="52"/>
      <c r="H21" s="52"/>
      <c r="I21" s="52"/>
      <c r="J21" s="52"/>
      <c r="K21" s="50">
        <f t="shared" si="14"/>
        <v>1150</v>
      </c>
      <c r="L21" s="51">
        <v>1150</v>
      </c>
      <c r="N21" s="14">
        <f t="shared" si="15"/>
        <v>1965</v>
      </c>
      <c r="P21" s="56"/>
      <c r="Q21" s="52"/>
      <c r="R21" s="50">
        <f t="shared" si="16"/>
        <v>1150</v>
      </c>
      <c r="S21" s="54" t="e">
        <f t="shared" si="17"/>
        <v>#DIV/0!</v>
      </c>
      <c r="T21" s="55">
        <f t="shared" si="18"/>
        <v>1150</v>
      </c>
      <c r="V21" s="14">
        <f t="shared" si="4"/>
        <v>1965</v>
      </c>
      <c r="X21" s="56"/>
      <c r="Y21" s="52"/>
      <c r="Z21" s="52"/>
      <c r="AA21" s="52"/>
      <c r="AB21" s="58"/>
      <c r="AC21" s="58"/>
      <c r="AD21" s="52"/>
      <c r="AE21" s="52"/>
      <c r="AF21" s="52"/>
      <c r="AG21" s="58"/>
      <c r="AH21" s="52"/>
      <c r="AI21" s="50">
        <f t="shared" si="5"/>
        <v>1150</v>
      </c>
      <c r="AJ21" s="55">
        <f t="shared" si="19"/>
        <v>1150</v>
      </c>
      <c r="AL21" s="14">
        <f t="shared" si="20"/>
        <v>1965</v>
      </c>
      <c r="AN21" s="60">
        <f t="shared" si="0"/>
        <v>0</v>
      </c>
      <c r="AO21" s="61">
        <f t="shared" si="1"/>
        <v>0</v>
      </c>
      <c r="AP21" s="61">
        <f t="shared" si="6"/>
        <v>0</v>
      </c>
      <c r="AQ21" s="54">
        <f t="shared" si="21"/>
        <v>0</v>
      </c>
      <c r="AS21" s="69">
        <f t="shared" si="7"/>
        <v>1965</v>
      </c>
      <c r="AU21" s="60">
        <f t="shared" si="8"/>
        <v>0</v>
      </c>
      <c r="AV21" s="61">
        <f t="shared" si="9"/>
        <v>0</v>
      </c>
      <c r="AW21" s="61">
        <f t="shared" si="10"/>
        <v>0</v>
      </c>
      <c r="AX21" s="61">
        <f t="shared" si="11"/>
        <v>0</v>
      </c>
      <c r="AY21" s="61">
        <f t="shared" si="12"/>
        <v>0</v>
      </c>
      <c r="AZ21" s="61">
        <f t="shared" si="13"/>
        <v>0</v>
      </c>
      <c r="BA21" s="61">
        <f t="shared" si="2"/>
        <v>0</v>
      </c>
      <c r="BB21" s="54">
        <f t="shared" si="3"/>
        <v>0</v>
      </c>
    </row>
    <row r="22" spans="2:54" ht="12.75">
      <c r="B22" s="19">
        <f t="shared" si="22"/>
        <v>14</v>
      </c>
      <c r="C22" s="17"/>
      <c r="D22" s="19">
        <f t="shared" si="23"/>
        <v>1966</v>
      </c>
      <c r="E22" s="17"/>
      <c r="F22" s="52"/>
      <c r="G22" s="52"/>
      <c r="H22" s="52"/>
      <c r="I22" s="52"/>
      <c r="J22" s="52"/>
      <c r="K22" s="50">
        <f t="shared" si="14"/>
        <v>1200</v>
      </c>
      <c r="L22" s="51">
        <v>1200</v>
      </c>
      <c r="N22" s="14">
        <f t="shared" si="15"/>
        <v>1966</v>
      </c>
      <c r="P22" s="56"/>
      <c r="Q22" s="52"/>
      <c r="R22" s="50">
        <f t="shared" si="16"/>
        <v>1200</v>
      </c>
      <c r="S22" s="54" t="e">
        <f t="shared" si="17"/>
        <v>#DIV/0!</v>
      </c>
      <c r="T22" s="55">
        <f t="shared" si="18"/>
        <v>1200</v>
      </c>
      <c r="V22" s="14">
        <f t="shared" si="4"/>
        <v>1966</v>
      </c>
      <c r="X22" s="56"/>
      <c r="Y22" s="52"/>
      <c r="Z22" s="52"/>
      <c r="AA22" s="52"/>
      <c r="AB22" s="58"/>
      <c r="AC22" s="58"/>
      <c r="AD22" s="52"/>
      <c r="AE22" s="52"/>
      <c r="AF22" s="52"/>
      <c r="AG22" s="58"/>
      <c r="AH22" s="52"/>
      <c r="AI22" s="50">
        <f t="shared" si="5"/>
        <v>1200</v>
      </c>
      <c r="AJ22" s="55">
        <f t="shared" si="19"/>
        <v>1200</v>
      </c>
      <c r="AL22" s="14">
        <f t="shared" si="20"/>
        <v>1966</v>
      </c>
      <c r="AN22" s="60">
        <f t="shared" si="0"/>
        <v>0</v>
      </c>
      <c r="AO22" s="61">
        <f t="shared" si="1"/>
        <v>0</v>
      </c>
      <c r="AP22" s="61">
        <f t="shared" si="6"/>
        <v>0</v>
      </c>
      <c r="AQ22" s="54">
        <f t="shared" si="21"/>
        <v>0</v>
      </c>
      <c r="AS22" s="69">
        <f t="shared" si="7"/>
        <v>1966</v>
      </c>
      <c r="AU22" s="60">
        <f t="shared" si="8"/>
        <v>0</v>
      </c>
      <c r="AV22" s="61">
        <f t="shared" si="9"/>
        <v>0</v>
      </c>
      <c r="AW22" s="61">
        <f t="shared" si="10"/>
        <v>0</v>
      </c>
      <c r="AX22" s="61">
        <f t="shared" si="11"/>
        <v>0</v>
      </c>
      <c r="AY22" s="61">
        <f t="shared" si="12"/>
        <v>0</v>
      </c>
      <c r="AZ22" s="61">
        <f t="shared" si="13"/>
        <v>0</v>
      </c>
      <c r="BA22" s="61">
        <f t="shared" si="2"/>
        <v>0</v>
      </c>
      <c r="BB22" s="54">
        <f t="shared" si="3"/>
        <v>0</v>
      </c>
    </row>
    <row r="23" spans="2:54" ht="12.75">
      <c r="B23" s="19">
        <f t="shared" si="22"/>
        <v>15</v>
      </c>
      <c r="C23" s="17"/>
      <c r="D23" s="19">
        <f t="shared" si="23"/>
        <v>1967</v>
      </c>
      <c r="E23" s="17"/>
      <c r="F23" s="52"/>
      <c r="G23" s="52"/>
      <c r="H23" s="52"/>
      <c r="I23" s="52"/>
      <c r="J23" s="52"/>
      <c r="K23" s="50">
        <f t="shared" si="14"/>
        <v>1250</v>
      </c>
      <c r="L23" s="51">
        <v>1250</v>
      </c>
      <c r="N23" s="14">
        <f t="shared" si="15"/>
        <v>1967</v>
      </c>
      <c r="P23" s="56"/>
      <c r="Q23" s="52"/>
      <c r="R23" s="50">
        <f t="shared" si="16"/>
        <v>1250</v>
      </c>
      <c r="S23" s="54" t="e">
        <f t="shared" si="17"/>
        <v>#DIV/0!</v>
      </c>
      <c r="T23" s="55">
        <f t="shared" si="18"/>
        <v>1250</v>
      </c>
      <c r="V23" s="14">
        <f t="shared" si="4"/>
        <v>1967</v>
      </c>
      <c r="X23" s="56"/>
      <c r="Y23" s="52"/>
      <c r="Z23" s="52"/>
      <c r="AA23" s="52"/>
      <c r="AB23" s="58"/>
      <c r="AC23" s="58"/>
      <c r="AD23" s="52"/>
      <c r="AE23" s="52"/>
      <c r="AF23" s="52"/>
      <c r="AG23" s="58"/>
      <c r="AH23" s="52"/>
      <c r="AI23" s="50">
        <f t="shared" si="5"/>
        <v>1250</v>
      </c>
      <c r="AJ23" s="55">
        <f t="shared" si="19"/>
        <v>1250</v>
      </c>
      <c r="AL23" s="14">
        <f t="shared" si="20"/>
        <v>1967</v>
      </c>
      <c r="AN23" s="60">
        <f t="shared" si="0"/>
        <v>0</v>
      </c>
      <c r="AO23" s="61">
        <f t="shared" si="1"/>
        <v>0</v>
      </c>
      <c r="AP23" s="61">
        <f t="shared" si="6"/>
        <v>0</v>
      </c>
      <c r="AQ23" s="54">
        <f t="shared" si="21"/>
        <v>0</v>
      </c>
      <c r="AS23" s="69">
        <f t="shared" si="7"/>
        <v>1967</v>
      </c>
      <c r="AU23" s="60">
        <f t="shared" si="8"/>
        <v>0</v>
      </c>
      <c r="AV23" s="61">
        <f t="shared" si="9"/>
        <v>0</v>
      </c>
      <c r="AW23" s="61">
        <f t="shared" si="10"/>
        <v>0</v>
      </c>
      <c r="AX23" s="61">
        <f t="shared" si="11"/>
        <v>0</v>
      </c>
      <c r="AY23" s="61">
        <f t="shared" si="12"/>
        <v>0</v>
      </c>
      <c r="AZ23" s="61">
        <f t="shared" si="13"/>
        <v>0</v>
      </c>
      <c r="BA23" s="61">
        <f t="shared" si="2"/>
        <v>0</v>
      </c>
      <c r="BB23" s="54">
        <f t="shared" si="3"/>
        <v>0</v>
      </c>
    </row>
    <row r="24" spans="2:54" ht="12.75">
      <c r="B24" s="19">
        <f t="shared" si="22"/>
        <v>16</v>
      </c>
      <c r="C24" s="17"/>
      <c r="D24" s="19">
        <f t="shared" si="23"/>
        <v>1968</v>
      </c>
      <c r="E24" s="17"/>
      <c r="F24" s="52"/>
      <c r="G24" s="52"/>
      <c r="H24" s="52"/>
      <c r="I24" s="52"/>
      <c r="J24" s="52"/>
      <c r="K24" s="50">
        <f t="shared" si="14"/>
        <v>1260</v>
      </c>
      <c r="L24" s="51">
        <v>1260</v>
      </c>
      <c r="N24" s="14">
        <f t="shared" si="15"/>
        <v>1968</v>
      </c>
      <c r="P24" s="56"/>
      <c r="Q24" s="52"/>
      <c r="R24" s="50">
        <f t="shared" si="16"/>
        <v>1260</v>
      </c>
      <c r="S24" s="54" t="e">
        <f t="shared" si="17"/>
        <v>#DIV/0!</v>
      </c>
      <c r="T24" s="55">
        <f t="shared" si="18"/>
        <v>1260</v>
      </c>
      <c r="V24" s="14">
        <f t="shared" si="4"/>
        <v>1968</v>
      </c>
      <c r="X24" s="56"/>
      <c r="Y24" s="52"/>
      <c r="Z24" s="52"/>
      <c r="AA24" s="52"/>
      <c r="AB24" s="58"/>
      <c r="AC24" s="58"/>
      <c r="AD24" s="52"/>
      <c r="AE24" s="52"/>
      <c r="AF24" s="52"/>
      <c r="AG24" s="58"/>
      <c r="AH24" s="52"/>
      <c r="AI24" s="50">
        <f t="shared" si="5"/>
        <v>1260</v>
      </c>
      <c r="AJ24" s="55">
        <f t="shared" si="19"/>
        <v>1260</v>
      </c>
      <c r="AL24" s="14">
        <f t="shared" si="20"/>
        <v>1968</v>
      </c>
      <c r="AN24" s="60">
        <f t="shared" si="0"/>
        <v>0</v>
      </c>
      <c r="AO24" s="61">
        <f t="shared" si="1"/>
        <v>0</v>
      </c>
      <c r="AP24" s="61">
        <f t="shared" si="6"/>
        <v>0</v>
      </c>
      <c r="AQ24" s="54">
        <f t="shared" si="21"/>
        <v>0</v>
      </c>
      <c r="AS24" s="69">
        <f t="shared" si="7"/>
        <v>1968</v>
      </c>
      <c r="AU24" s="60">
        <f t="shared" si="8"/>
        <v>0</v>
      </c>
      <c r="AV24" s="61">
        <f t="shared" si="9"/>
        <v>0</v>
      </c>
      <c r="AW24" s="61">
        <f t="shared" si="10"/>
        <v>0</v>
      </c>
      <c r="AX24" s="61">
        <f t="shared" si="11"/>
        <v>0</v>
      </c>
      <c r="AY24" s="61">
        <f t="shared" si="12"/>
        <v>0</v>
      </c>
      <c r="AZ24" s="61">
        <f t="shared" si="13"/>
        <v>0</v>
      </c>
      <c r="BA24" s="61">
        <f t="shared" si="2"/>
        <v>0</v>
      </c>
      <c r="BB24" s="54">
        <f t="shared" si="3"/>
        <v>0</v>
      </c>
    </row>
    <row r="25" spans="2:54" ht="12.75">
      <c r="B25" s="19">
        <f t="shared" si="22"/>
        <v>17</v>
      </c>
      <c r="C25" s="17"/>
      <c r="D25" s="19">
        <f t="shared" si="23"/>
        <v>1969</v>
      </c>
      <c r="E25" s="17"/>
      <c r="F25" s="49"/>
      <c r="G25" s="49"/>
      <c r="H25" s="49"/>
      <c r="I25" s="49"/>
      <c r="J25" s="49"/>
      <c r="K25" s="50">
        <f t="shared" si="14"/>
        <v>1380</v>
      </c>
      <c r="L25" s="51">
        <v>1380</v>
      </c>
      <c r="N25" s="14">
        <f t="shared" si="15"/>
        <v>1969</v>
      </c>
      <c r="P25" s="56"/>
      <c r="Q25" s="52"/>
      <c r="R25" s="50">
        <f t="shared" si="16"/>
        <v>1380</v>
      </c>
      <c r="S25" s="54" t="e">
        <f t="shared" si="17"/>
        <v>#DIV/0!</v>
      </c>
      <c r="T25" s="55">
        <f t="shared" si="18"/>
        <v>1380</v>
      </c>
      <c r="V25" s="14">
        <f t="shared" si="4"/>
        <v>1969</v>
      </c>
      <c r="X25" s="56"/>
      <c r="Y25" s="52"/>
      <c r="Z25" s="52"/>
      <c r="AA25" s="52"/>
      <c r="AB25" s="58"/>
      <c r="AC25" s="58"/>
      <c r="AD25" s="52"/>
      <c r="AE25" s="52"/>
      <c r="AF25" s="52"/>
      <c r="AG25" s="58"/>
      <c r="AH25" s="52"/>
      <c r="AI25" s="50">
        <f t="shared" si="5"/>
        <v>1380</v>
      </c>
      <c r="AJ25" s="55">
        <f t="shared" si="19"/>
        <v>1380</v>
      </c>
      <c r="AL25" s="14">
        <f t="shared" si="20"/>
        <v>1969</v>
      </c>
      <c r="AN25" s="60">
        <f t="shared" si="0"/>
        <v>0</v>
      </c>
      <c r="AO25" s="61">
        <f t="shared" si="1"/>
        <v>0</v>
      </c>
      <c r="AP25" s="61">
        <f t="shared" si="6"/>
        <v>0</v>
      </c>
      <c r="AQ25" s="54">
        <f t="shared" si="21"/>
        <v>0</v>
      </c>
      <c r="AS25" s="69">
        <f t="shared" si="7"/>
        <v>1969</v>
      </c>
      <c r="AU25" s="60">
        <f t="shared" si="8"/>
        <v>0</v>
      </c>
      <c r="AV25" s="61">
        <f t="shared" si="9"/>
        <v>0</v>
      </c>
      <c r="AW25" s="61">
        <f t="shared" si="10"/>
        <v>0</v>
      </c>
      <c r="AX25" s="61">
        <f t="shared" si="11"/>
        <v>0</v>
      </c>
      <c r="AY25" s="61">
        <f t="shared" si="12"/>
        <v>0</v>
      </c>
      <c r="AZ25" s="61">
        <f t="shared" si="13"/>
        <v>0</v>
      </c>
      <c r="BA25" s="61">
        <f t="shared" si="2"/>
        <v>0</v>
      </c>
      <c r="BB25" s="54">
        <f t="shared" si="3"/>
        <v>0</v>
      </c>
    </row>
    <row r="26" spans="2:54" ht="12.75">
      <c r="B26" s="19">
        <f t="shared" si="22"/>
        <v>18</v>
      </c>
      <c r="C26" s="17"/>
      <c r="D26" s="19">
        <f t="shared" si="23"/>
        <v>1970</v>
      </c>
      <c r="E26" s="17"/>
      <c r="F26" s="52"/>
      <c r="G26" s="52"/>
      <c r="H26" s="52"/>
      <c r="I26" s="52"/>
      <c r="J26" s="52"/>
      <c r="K26" s="50">
        <f t="shared" si="14"/>
        <v>1390</v>
      </c>
      <c r="L26" s="51">
        <v>1390</v>
      </c>
      <c r="N26" s="14">
        <f t="shared" si="15"/>
        <v>1970</v>
      </c>
      <c r="P26" s="56"/>
      <c r="Q26" s="52"/>
      <c r="R26" s="50">
        <f t="shared" si="16"/>
        <v>1390</v>
      </c>
      <c r="S26" s="54" t="e">
        <f t="shared" si="17"/>
        <v>#DIV/0!</v>
      </c>
      <c r="T26" s="55">
        <f t="shared" si="18"/>
        <v>1390</v>
      </c>
      <c r="V26" s="14">
        <f t="shared" si="4"/>
        <v>1970</v>
      </c>
      <c r="X26" s="56"/>
      <c r="Y26" s="52"/>
      <c r="Z26" s="52"/>
      <c r="AA26" s="52"/>
      <c r="AB26" s="58"/>
      <c r="AC26" s="58"/>
      <c r="AD26" s="52"/>
      <c r="AE26" s="52"/>
      <c r="AF26" s="52"/>
      <c r="AG26" s="58"/>
      <c r="AH26" s="52"/>
      <c r="AI26" s="50">
        <f t="shared" si="5"/>
        <v>1390</v>
      </c>
      <c r="AJ26" s="55">
        <f t="shared" si="19"/>
        <v>1390</v>
      </c>
      <c r="AL26" s="14">
        <f t="shared" si="20"/>
        <v>1970</v>
      </c>
      <c r="AN26" s="60">
        <f t="shared" si="0"/>
        <v>0</v>
      </c>
      <c r="AO26" s="61">
        <f t="shared" si="1"/>
        <v>0</v>
      </c>
      <c r="AP26" s="61">
        <f t="shared" si="6"/>
        <v>0</v>
      </c>
      <c r="AQ26" s="54">
        <f t="shared" si="21"/>
        <v>0</v>
      </c>
      <c r="AS26" s="69">
        <f t="shared" si="7"/>
        <v>1970</v>
      </c>
      <c r="AU26" s="60">
        <f t="shared" si="8"/>
        <v>0</v>
      </c>
      <c r="AV26" s="61">
        <f t="shared" si="9"/>
        <v>0</v>
      </c>
      <c r="AW26" s="61">
        <f t="shared" si="10"/>
        <v>0</v>
      </c>
      <c r="AX26" s="61">
        <f t="shared" si="11"/>
        <v>0</v>
      </c>
      <c r="AY26" s="61">
        <f t="shared" si="12"/>
        <v>0</v>
      </c>
      <c r="AZ26" s="61">
        <f t="shared" si="13"/>
        <v>0</v>
      </c>
      <c r="BA26" s="61">
        <f t="shared" si="2"/>
        <v>0</v>
      </c>
      <c r="BB26" s="54">
        <f t="shared" si="3"/>
        <v>0</v>
      </c>
    </row>
    <row r="27" spans="2:54" ht="12.75">
      <c r="B27" s="19">
        <f t="shared" si="22"/>
        <v>19</v>
      </c>
      <c r="C27" s="17"/>
      <c r="D27" s="19">
        <f t="shared" si="23"/>
        <v>1971</v>
      </c>
      <c r="E27" s="17"/>
      <c r="F27" s="52"/>
      <c r="G27" s="52"/>
      <c r="H27" s="52"/>
      <c r="I27" s="52"/>
      <c r="J27" s="52"/>
      <c r="K27" s="50">
        <f t="shared" si="14"/>
        <v>1380</v>
      </c>
      <c r="L27" s="51">
        <v>1380</v>
      </c>
      <c r="N27" s="14">
        <f t="shared" si="15"/>
        <v>1971</v>
      </c>
      <c r="P27" s="56"/>
      <c r="Q27" s="52"/>
      <c r="R27" s="50">
        <f t="shared" si="16"/>
        <v>1380</v>
      </c>
      <c r="S27" s="54" t="e">
        <f t="shared" si="17"/>
        <v>#DIV/0!</v>
      </c>
      <c r="T27" s="55">
        <f t="shared" si="18"/>
        <v>1380</v>
      </c>
      <c r="V27" s="14">
        <f t="shared" si="4"/>
        <v>1971</v>
      </c>
      <c r="X27" s="56"/>
      <c r="Y27" s="52"/>
      <c r="Z27" s="52"/>
      <c r="AA27" s="52"/>
      <c r="AB27" s="58"/>
      <c r="AC27" s="58"/>
      <c r="AD27" s="52"/>
      <c r="AE27" s="52"/>
      <c r="AF27" s="52"/>
      <c r="AG27" s="58"/>
      <c r="AH27" s="52"/>
      <c r="AI27" s="50">
        <f t="shared" si="5"/>
        <v>1380</v>
      </c>
      <c r="AJ27" s="55">
        <f t="shared" si="19"/>
        <v>1380</v>
      </c>
      <c r="AL27" s="14">
        <f t="shared" si="20"/>
        <v>1971</v>
      </c>
      <c r="AN27" s="60">
        <f t="shared" si="0"/>
        <v>0</v>
      </c>
      <c r="AO27" s="61">
        <f t="shared" si="1"/>
        <v>0</v>
      </c>
      <c r="AP27" s="61">
        <f t="shared" si="6"/>
        <v>0</v>
      </c>
      <c r="AQ27" s="54">
        <f t="shared" si="21"/>
        <v>0</v>
      </c>
      <c r="AS27" s="69">
        <f t="shared" si="7"/>
        <v>1971</v>
      </c>
      <c r="AU27" s="60">
        <f t="shared" si="8"/>
        <v>0</v>
      </c>
      <c r="AV27" s="61">
        <f t="shared" si="9"/>
        <v>0</v>
      </c>
      <c r="AW27" s="61">
        <f t="shared" si="10"/>
        <v>0</v>
      </c>
      <c r="AX27" s="61">
        <f t="shared" si="11"/>
        <v>0</v>
      </c>
      <c r="AY27" s="61">
        <f t="shared" si="12"/>
        <v>0</v>
      </c>
      <c r="AZ27" s="61">
        <f t="shared" si="13"/>
        <v>0</v>
      </c>
      <c r="BA27" s="61">
        <f t="shared" si="2"/>
        <v>0</v>
      </c>
      <c r="BB27" s="54">
        <f t="shared" si="3"/>
        <v>0</v>
      </c>
    </row>
    <row r="28" spans="2:54" ht="12.75">
      <c r="B28" s="19">
        <f t="shared" si="22"/>
        <v>20</v>
      </c>
      <c r="C28" s="17"/>
      <c r="D28" s="19">
        <f t="shared" si="23"/>
        <v>1972</v>
      </c>
      <c r="E28" s="17"/>
      <c r="F28" s="33"/>
      <c r="G28" s="33"/>
      <c r="H28" s="33"/>
      <c r="I28" s="33"/>
      <c r="J28" s="33"/>
      <c r="K28" s="47">
        <f>L28-F28-G28-H28-I28-J28</f>
        <v>1400</v>
      </c>
      <c r="L28" s="65">
        <v>1400</v>
      </c>
      <c r="N28" s="14">
        <f t="shared" si="15"/>
        <v>1972</v>
      </c>
      <c r="P28" s="35"/>
      <c r="Q28" s="33"/>
      <c r="R28" s="47">
        <f t="shared" si="16"/>
        <v>1400</v>
      </c>
      <c r="S28" s="48" t="e">
        <f t="shared" si="17"/>
        <v>#DIV/0!</v>
      </c>
      <c r="T28" s="12">
        <f t="shared" si="18"/>
        <v>1400</v>
      </c>
      <c r="V28" s="14">
        <f t="shared" si="4"/>
        <v>1972</v>
      </c>
      <c r="X28" s="66">
        <v>9</v>
      </c>
      <c r="Y28" s="64"/>
      <c r="Z28" s="33"/>
      <c r="AA28" s="33"/>
      <c r="AB28" s="64">
        <v>129</v>
      </c>
      <c r="AC28" s="37"/>
      <c r="AD28" s="33"/>
      <c r="AE28" s="33"/>
      <c r="AF28" s="33"/>
      <c r="AG28" s="37"/>
      <c r="AH28" s="33"/>
      <c r="AI28" s="47">
        <f t="shared" si="5"/>
        <v>1262</v>
      </c>
      <c r="AJ28" s="12">
        <f t="shared" si="19"/>
        <v>1400</v>
      </c>
      <c r="AL28" s="14">
        <f t="shared" si="20"/>
        <v>1972</v>
      </c>
      <c r="AN28" s="62">
        <f t="shared" si="0"/>
        <v>0</v>
      </c>
      <c r="AO28" s="63">
        <f t="shared" si="1"/>
        <v>0</v>
      </c>
      <c r="AP28" s="63">
        <f t="shared" si="6"/>
        <v>0.09214285714285714</v>
      </c>
      <c r="AQ28" s="48">
        <f>(Z28+AA28+AB28)/AJ28</f>
        <v>0.09214285714285714</v>
      </c>
      <c r="AS28" s="69">
        <f t="shared" si="7"/>
        <v>1972</v>
      </c>
      <c r="AU28" s="62">
        <f t="shared" si="8"/>
        <v>0</v>
      </c>
      <c r="AV28" s="63">
        <f t="shared" si="9"/>
        <v>0</v>
      </c>
      <c r="AW28" s="63">
        <f t="shared" si="10"/>
        <v>0</v>
      </c>
      <c r="AX28" s="63">
        <f t="shared" si="11"/>
        <v>0</v>
      </c>
      <c r="AY28" s="63">
        <f t="shared" si="12"/>
        <v>0</v>
      </c>
      <c r="AZ28" s="63">
        <f t="shared" si="13"/>
        <v>0</v>
      </c>
      <c r="BA28" s="63">
        <f t="shared" si="2"/>
        <v>0.0064285714285714285</v>
      </c>
      <c r="BB28" s="48">
        <f t="shared" si="3"/>
        <v>0</v>
      </c>
    </row>
    <row r="29" spans="2:54" ht="12.75">
      <c r="B29" s="19">
        <f t="shared" si="22"/>
        <v>21</v>
      </c>
      <c r="C29" s="17"/>
      <c r="D29" s="19">
        <f t="shared" si="23"/>
        <v>1973</v>
      </c>
      <c r="E29" s="17"/>
      <c r="F29" s="33"/>
      <c r="G29" s="33"/>
      <c r="H29" s="33"/>
      <c r="I29" s="33"/>
      <c r="J29" s="33"/>
      <c r="K29" s="47">
        <f aca="true" t="shared" si="24" ref="K29:K81">L29-F29-G29-H29-I29-J29</f>
        <v>1440</v>
      </c>
      <c r="L29" s="65">
        <v>1440</v>
      </c>
      <c r="N29" s="14">
        <f t="shared" si="15"/>
        <v>1973</v>
      </c>
      <c r="P29" s="35"/>
      <c r="Q29" s="33"/>
      <c r="R29" s="47">
        <f t="shared" si="16"/>
        <v>1440</v>
      </c>
      <c r="S29" s="48" t="e">
        <f t="shared" si="17"/>
        <v>#DIV/0!</v>
      </c>
      <c r="T29" s="12">
        <f t="shared" si="18"/>
        <v>1440</v>
      </c>
      <c r="V29" s="14">
        <f t="shared" si="4"/>
        <v>1973</v>
      </c>
      <c r="X29" s="66">
        <v>8</v>
      </c>
      <c r="Y29" s="64"/>
      <c r="Z29" s="33"/>
      <c r="AA29" s="33"/>
      <c r="AB29" s="64">
        <v>164</v>
      </c>
      <c r="AC29" s="37"/>
      <c r="AD29" s="33"/>
      <c r="AE29" s="33"/>
      <c r="AF29" s="33"/>
      <c r="AG29" s="37"/>
      <c r="AH29" s="33"/>
      <c r="AI29" s="47">
        <f t="shared" si="5"/>
        <v>1268</v>
      </c>
      <c r="AJ29" s="12">
        <f t="shared" si="19"/>
        <v>1440</v>
      </c>
      <c r="AL29" s="14">
        <f t="shared" si="20"/>
        <v>1973</v>
      </c>
      <c r="AN29" s="62">
        <f aca="true" t="shared" si="25" ref="AN29:AN62">Z29/AJ29</f>
        <v>0</v>
      </c>
      <c r="AO29" s="63">
        <f aca="true" t="shared" si="26" ref="AO29:AO62">AA29/AJ29</f>
        <v>0</v>
      </c>
      <c r="AP29" s="63">
        <f t="shared" si="6"/>
        <v>0.11388888888888889</v>
      </c>
      <c r="AQ29" s="48">
        <f aca="true" t="shared" si="27" ref="AQ29:AQ81">(Z29+AA29+AB29)/AJ29</f>
        <v>0.11388888888888889</v>
      </c>
      <c r="AS29" s="69">
        <f t="shared" si="7"/>
        <v>1973</v>
      </c>
      <c r="AU29" s="62">
        <f t="shared" si="8"/>
        <v>0</v>
      </c>
      <c r="AV29" s="63">
        <f t="shared" si="9"/>
        <v>0</v>
      </c>
      <c r="AW29" s="63">
        <f t="shared" si="10"/>
        <v>0</v>
      </c>
      <c r="AX29" s="63">
        <f t="shared" si="11"/>
        <v>0</v>
      </c>
      <c r="AY29" s="63">
        <f t="shared" si="12"/>
        <v>0</v>
      </c>
      <c r="AZ29" s="63">
        <f t="shared" si="13"/>
        <v>0</v>
      </c>
      <c r="BA29" s="63">
        <f t="shared" si="2"/>
        <v>0.005555555555555556</v>
      </c>
      <c r="BB29" s="48">
        <f t="shared" si="3"/>
        <v>0</v>
      </c>
    </row>
    <row r="30" spans="2:54" ht="12.75">
      <c r="B30" s="19">
        <f t="shared" si="22"/>
        <v>22</v>
      </c>
      <c r="C30" s="17"/>
      <c r="D30" s="19">
        <f t="shared" si="23"/>
        <v>1974</v>
      </c>
      <c r="E30" s="17"/>
      <c r="F30" s="33"/>
      <c r="G30" s="33"/>
      <c r="H30" s="33"/>
      <c r="I30" s="33"/>
      <c r="J30" s="33"/>
      <c r="K30" s="47">
        <f t="shared" si="24"/>
        <v>1608</v>
      </c>
      <c r="L30" s="65">
        <v>1608</v>
      </c>
      <c r="N30" s="14">
        <f t="shared" si="15"/>
        <v>1974</v>
      </c>
      <c r="P30" s="35"/>
      <c r="Q30" s="33"/>
      <c r="R30" s="47">
        <f t="shared" si="16"/>
        <v>1608</v>
      </c>
      <c r="S30" s="48" t="e">
        <f t="shared" si="17"/>
        <v>#DIV/0!</v>
      </c>
      <c r="T30" s="12">
        <f t="shared" si="18"/>
        <v>1608</v>
      </c>
      <c r="V30" s="14">
        <f t="shared" si="4"/>
        <v>1974</v>
      </c>
      <c r="X30" s="66">
        <v>18</v>
      </c>
      <c r="Y30" s="64"/>
      <c r="Z30" s="33"/>
      <c r="AA30" s="33"/>
      <c r="AB30" s="64">
        <v>209</v>
      </c>
      <c r="AC30" s="37"/>
      <c r="AD30" s="33"/>
      <c r="AE30" s="33"/>
      <c r="AF30" s="33"/>
      <c r="AG30" s="37"/>
      <c r="AH30" s="33"/>
      <c r="AI30" s="47">
        <f t="shared" si="5"/>
        <v>1381</v>
      </c>
      <c r="AJ30" s="12">
        <f t="shared" si="19"/>
        <v>1608</v>
      </c>
      <c r="AL30" s="14">
        <f t="shared" si="20"/>
        <v>1974</v>
      </c>
      <c r="AN30" s="62">
        <f t="shared" si="25"/>
        <v>0</v>
      </c>
      <c r="AO30" s="63">
        <f t="shared" si="26"/>
        <v>0</v>
      </c>
      <c r="AP30" s="63">
        <f t="shared" si="6"/>
        <v>0.12997512437810946</v>
      </c>
      <c r="AQ30" s="48">
        <f t="shared" si="27"/>
        <v>0.12997512437810946</v>
      </c>
      <c r="AS30" s="69">
        <f t="shared" si="7"/>
        <v>1974</v>
      </c>
      <c r="AU30" s="62">
        <f t="shared" si="8"/>
        <v>0</v>
      </c>
      <c r="AV30" s="63">
        <f t="shared" si="9"/>
        <v>0</v>
      </c>
      <c r="AW30" s="63">
        <f t="shared" si="10"/>
        <v>0</v>
      </c>
      <c r="AX30" s="63">
        <f t="shared" si="11"/>
        <v>0</v>
      </c>
      <c r="AY30" s="63">
        <f t="shared" si="12"/>
        <v>0</v>
      </c>
      <c r="AZ30" s="63">
        <f t="shared" si="13"/>
        <v>0</v>
      </c>
      <c r="BA30" s="63">
        <f t="shared" si="2"/>
        <v>0.011194029850746268</v>
      </c>
      <c r="BB30" s="48">
        <f t="shared" si="3"/>
        <v>0</v>
      </c>
    </row>
    <row r="31" spans="2:54" ht="12.75">
      <c r="B31" s="19">
        <f t="shared" si="22"/>
        <v>23</v>
      </c>
      <c r="C31" s="17"/>
      <c r="D31" s="19">
        <f t="shared" si="23"/>
        <v>1975</v>
      </c>
      <c r="E31" s="17"/>
      <c r="F31" s="33"/>
      <c r="G31" s="33"/>
      <c r="H31" s="33"/>
      <c r="I31" s="33"/>
      <c r="J31" s="33"/>
      <c r="K31" s="47">
        <f t="shared" si="24"/>
        <v>1862</v>
      </c>
      <c r="L31" s="65">
        <v>1862</v>
      </c>
      <c r="N31" s="14">
        <f t="shared" si="15"/>
        <v>1975</v>
      </c>
      <c r="P31" s="35"/>
      <c r="Q31" s="33"/>
      <c r="R31" s="47">
        <f t="shared" si="16"/>
        <v>1862</v>
      </c>
      <c r="S31" s="48" t="e">
        <f t="shared" si="17"/>
        <v>#DIV/0!</v>
      </c>
      <c r="T31" s="12">
        <f t="shared" si="18"/>
        <v>1862</v>
      </c>
      <c r="V31" s="14">
        <f t="shared" si="4"/>
        <v>1975</v>
      </c>
      <c r="X31" s="66">
        <v>15</v>
      </c>
      <c r="Y31" s="64"/>
      <c r="Z31" s="33"/>
      <c r="AA31" s="33"/>
      <c r="AB31" s="64">
        <v>287</v>
      </c>
      <c r="AC31" s="37"/>
      <c r="AD31" s="33"/>
      <c r="AE31" s="33"/>
      <c r="AF31" s="33"/>
      <c r="AG31" s="37"/>
      <c r="AH31" s="33"/>
      <c r="AI31" s="47">
        <f t="shared" si="5"/>
        <v>1560</v>
      </c>
      <c r="AJ31" s="12">
        <f t="shared" si="19"/>
        <v>1862</v>
      </c>
      <c r="AL31" s="14">
        <f t="shared" si="20"/>
        <v>1975</v>
      </c>
      <c r="AN31" s="62">
        <f t="shared" si="25"/>
        <v>0</v>
      </c>
      <c r="AO31" s="63">
        <f t="shared" si="26"/>
        <v>0</v>
      </c>
      <c r="AP31" s="63">
        <f t="shared" si="6"/>
        <v>0.15413533834586465</v>
      </c>
      <c r="AQ31" s="48">
        <f t="shared" si="27"/>
        <v>0.15413533834586465</v>
      </c>
      <c r="AS31" s="69">
        <f t="shared" si="7"/>
        <v>1975</v>
      </c>
      <c r="AU31" s="62">
        <f t="shared" si="8"/>
        <v>0</v>
      </c>
      <c r="AV31" s="63">
        <f t="shared" si="9"/>
        <v>0</v>
      </c>
      <c r="AW31" s="63">
        <f t="shared" si="10"/>
        <v>0</v>
      </c>
      <c r="AX31" s="63">
        <f t="shared" si="11"/>
        <v>0</v>
      </c>
      <c r="AY31" s="63">
        <f t="shared" si="12"/>
        <v>0</v>
      </c>
      <c r="AZ31" s="63">
        <f t="shared" si="13"/>
        <v>0</v>
      </c>
      <c r="BA31" s="63">
        <f t="shared" si="2"/>
        <v>0.008055853920515575</v>
      </c>
      <c r="BB31" s="48">
        <f t="shared" si="3"/>
        <v>0</v>
      </c>
    </row>
    <row r="32" spans="2:54" ht="12.75">
      <c r="B32" s="19">
        <f t="shared" si="22"/>
        <v>24</v>
      </c>
      <c r="C32" s="17"/>
      <c r="D32" s="19">
        <f t="shared" si="23"/>
        <v>1976</v>
      </c>
      <c r="E32" s="17"/>
      <c r="F32" s="33"/>
      <c r="G32" s="33"/>
      <c r="H32" s="33"/>
      <c r="I32" s="33"/>
      <c r="J32" s="33"/>
      <c r="K32" s="47">
        <f t="shared" si="24"/>
        <v>1976</v>
      </c>
      <c r="L32" s="65">
        <v>1976</v>
      </c>
      <c r="N32" s="14">
        <f t="shared" si="15"/>
        <v>1976</v>
      </c>
      <c r="P32" s="35"/>
      <c r="Q32" s="33"/>
      <c r="R32" s="47">
        <f t="shared" si="16"/>
        <v>1976</v>
      </c>
      <c r="S32" s="48" t="e">
        <f t="shared" si="17"/>
        <v>#DIV/0!</v>
      </c>
      <c r="T32" s="12">
        <f t="shared" si="18"/>
        <v>1976</v>
      </c>
      <c r="V32" s="14">
        <f t="shared" si="4"/>
        <v>1976</v>
      </c>
      <c r="X32" s="66">
        <v>14</v>
      </c>
      <c r="Y32" s="64"/>
      <c r="Z32" s="33"/>
      <c r="AA32" s="33"/>
      <c r="AB32" s="64">
        <v>335</v>
      </c>
      <c r="AC32" s="37"/>
      <c r="AD32" s="33"/>
      <c r="AE32" s="33"/>
      <c r="AF32" s="33"/>
      <c r="AG32" s="37"/>
      <c r="AH32" s="33"/>
      <c r="AI32" s="47">
        <f t="shared" si="5"/>
        <v>1627</v>
      </c>
      <c r="AJ32" s="12">
        <f t="shared" si="19"/>
        <v>1976</v>
      </c>
      <c r="AL32" s="14">
        <f t="shared" si="20"/>
        <v>1976</v>
      </c>
      <c r="AN32" s="62">
        <f t="shared" si="25"/>
        <v>0</v>
      </c>
      <c r="AO32" s="63">
        <f t="shared" si="26"/>
        <v>0</v>
      </c>
      <c r="AP32" s="63">
        <f t="shared" si="6"/>
        <v>0.1695344129554656</v>
      </c>
      <c r="AQ32" s="48">
        <f t="shared" si="27"/>
        <v>0.1695344129554656</v>
      </c>
      <c r="AS32" s="69">
        <f t="shared" si="7"/>
        <v>1976</v>
      </c>
      <c r="AU32" s="62">
        <f t="shared" si="8"/>
        <v>0</v>
      </c>
      <c r="AV32" s="63">
        <f t="shared" si="9"/>
        <v>0</v>
      </c>
      <c r="AW32" s="63">
        <f t="shared" si="10"/>
        <v>0</v>
      </c>
      <c r="AX32" s="63">
        <f t="shared" si="11"/>
        <v>0</v>
      </c>
      <c r="AY32" s="63">
        <f t="shared" si="12"/>
        <v>0</v>
      </c>
      <c r="AZ32" s="63">
        <f t="shared" si="13"/>
        <v>0</v>
      </c>
      <c r="BA32" s="63">
        <f t="shared" si="2"/>
        <v>0.00708502024291498</v>
      </c>
      <c r="BB32" s="48">
        <f t="shared" si="3"/>
        <v>0</v>
      </c>
    </row>
    <row r="33" spans="2:54" ht="12.75">
      <c r="B33" s="19">
        <f aca="true" t="shared" si="28" ref="B33:B46">B32+1</f>
        <v>25</v>
      </c>
      <c r="C33" s="17"/>
      <c r="D33" s="19">
        <f aca="true" t="shared" si="29" ref="D33:D46">D32+1</f>
        <v>1977</v>
      </c>
      <c r="E33" s="17"/>
      <c r="F33" s="33"/>
      <c r="G33" s="33"/>
      <c r="H33" s="33"/>
      <c r="I33" s="33"/>
      <c r="J33" s="33"/>
      <c r="K33" s="47">
        <f t="shared" si="24"/>
        <v>1991</v>
      </c>
      <c r="L33" s="65">
        <v>1991</v>
      </c>
      <c r="N33" s="14">
        <f aca="true" t="shared" si="30" ref="N33:N47">D33</f>
        <v>1977</v>
      </c>
      <c r="P33" s="35"/>
      <c r="Q33" s="33"/>
      <c r="R33" s="47">
        <f t="shared" si="16"/>
        <v>1991</v>
      </c>
      <c r="S33" s="48" t="e">
        <f t="shared" si="17"/>
        <v>#DIV/0!</v>
      </c>
      <c r="T33" s="12">
        <f t="shared" si="18"/>
        <v>1991</v>
      </c>
      <c r="V33" s="14">
        <f aca="true" t="shared" si="31" ref="V33:V47">D33</f>
        <v>1977</v>
      </c>
      <c r="X33" s="66">
        <v>13</v>
      </c>
      <c r="Y33" s="64"/>
      <c r="Z33" s="33"/>
      <c r="AA33" s="33"/>
      <c r="AB33" s="64">
        <v>278</v>
      </c>
      <c r="AC33" s="37"/>
      <c r="AD33" s="33"/>
      <c r="AE33" s="33"/>
      <c r="AF33" s="33"/>
      <c r="AG33" s="37"/>
      <c r="AH33" s="33"/>
      <c r="AI33" s="47">
        <f t="shared" si="5"/>
        <v>1700</v>
      </c>
      <c r="AJ33" s="12">
        <f t="shared" si="19"/>
        <v>1991</v>
      </c>
      <c r="AL33" s="14">
        <f t="shared" si="20"/>
        <v>1977</v>
      </c>
      <c r="AN33" s="62">
        <f t="shared" si="25"/>
        <v>0</v>
      </c>
      <c r="AO33" s="63">
        <f t="shared" si="26"/>
        <v>0</v>
      </c>
      <c r="AP33" s="63">
        <f t="shared" si="6"/>
        <v>0.13962832747363135</v>
      </c>
      <c r="AQ33" s="48">
        <f t="shared" si="27"/>
        <v>0.13962832747363135</v>
      </c>
      <c r="AS33" s="69">
        <f t="shared" si="7"/>
        <v>1977</v>
      </c>
      <c r="AU33" s="62">
        <f t="shared" si="8"/>
        <v>0</v>
      </c>
      <c r="AV33" s="63">
        <f t="shared" si="9"/>
        <v>0</v>
      </c>
      <c r="AW33" s="63">
        <f t="shared" si="10"/>
        <v>0</v>
      </c>
      <c r="AX33" s="63">
        <f t="shared" si="11"/>
        <v>0</v>
      </c>
      <c r="AY33" s="63">
        <f t="shared" si="12"/>
        <v>0</v>
      </c>
      <c r="AZ33" s="63">
        <f t="shared" si="13"/>
        <v>0</v>
      </c>
      <c r="BA33" s="63">
        <f t="shared" si="2"/>
        <v>0.0065293822199899544</v>
      </c>
      <c r="BB33" s="48">
        <f t="shared" si="3"/>
        <v>0</v>
      </c>
    </row>
    <row r="34" spans="2:54" ht="12.75">
      <c r="B34" s="19">
        <f t="shared" si="28"/>
        <v>26</v>
      </c>
      <c r="C34" s="17"/>
      <c r="D34" s="19">
        <f t="shared" si="29"/>
        <v>1978</v>
      </c>
      <c r="E34" s="17"/>
      <c r="F34" s="33"/>
      <c r="G34" s="33"/>
      <c r="H34" s="33"/>
      <c r="I34" s="33"/>
      <c r="J34" s="33"/>
      <c r="K34" s="47">
        <f t="shared" si="24"/>
        <v>2084</v>
      </c>
      <c r="L34" s="65">
        <v>2084</v>
      </c>
      <c r="N34" s="14">
        <f t="shared" si="30"/>
        <v>1978</v>
      </c>
      <c r="P34" s="35"/>
      <c r="Q34" s="33"/>
      <c r="R34" s="47">
        <f t="shared" si="16"/>
        <v>2084</v>
      </c>
      <c r="S34" s="48" t="e">
        <f t="shared" si="17"/>
        <v>#DIV/0!</v>
      </c>
      <c r="T34" s="12">
        <f t="shared" si="18"/>
        <v>2084</v>
      </c>
      <c r="V34" s="14">
        <f t="shared" si="31"/>
        <v>1978</v>
      </c>
      <c r="X34" s="66">
        <v>11</v>
      </c>
      <c r="Y34" s="64"/>
      <c r="Z34" s="33"/>
      <c r="AA34" s="33"/>
      <c r="AB34" s="64">
        <v>313</v>
      </c>
      <c r="AC34" s="37"/>
      <c r="AD34" s="33"/>
      <c r="AE34" s="33"/>
      <c r="AF34" s="33"/>
      <c r="AG34" s="37"/>
      <c r="AH34" s="33"/>
      <c r="AI34" s="47">
        <f t="shared" si="5"/>
        <v>1760</v>
      </c>
      <c r="AJ34" s="12">
        <f t="shared" si="19"/>
        <v>2084</v>
      </c>
      <c r="AL34" s="14">
        <f t="shared" si="20"/>
        <v>1978</v>
      </c>
      <c r="AN34" s="62">
        <f t="shared" si="25"/>
        <v>0</v>
      </c>
      <c r="AO34" s="63">
        <f t="shared" si="26"/>
        <v>0</v>
      </c>
      <c r="AP34" s="63">
        <f aca="true" t="shared" si="32" ref="AP34:AP50">AQ34-AN34-AO34</f>
        <v>0.15019193857965452</v>
      </c>
      <c r="AQ34" s="48">
        <f t="shared" si="27"/>
        <v>0.15019193857965452</v>
      </c>
      <c r="AS34" s="69">
        <f t="shared" si="7"/>
        <v>1978</v>
      </c>
      <c r="AU34" s="62">
        <f t="shared" si="8"/>
        <v>0</v>
      </c>
      <c r="AV34" s="63">
        <f t="shared" si="9"/>
        <v>0</v>
      </c>
      <c r="AW34" s="63">
        <f t="shared" si="10"/>
        <v>0</v>
      </c>
      <c r="AX34" s="63">
        <f t="shared" si="11"/>
        <v>0</v>
      </c>
      <c r="AY34" s="63">
        <f t="shared" si="12"/>
        <v>0</v>
      </c>
      <c r="AZ34" s="63">
        <f t="shared" si="13"/>
        <v>0</v>
      </c>
      <c r="BA34" s="63">
        <f t="shared" si="2"/>
        <v>0.00527831094049904</v>
      </c>
      <c r="BB34" s="48">
        <f t="shared" si="3"/>
        <v>0</v>
      </c>
    </row>
    <row r="35" spans="2:54" ht="12.75">
      <c r="B35" s="19">
        <f t="shared" si="28"/>
        <v>27</v>
      </c>
      <c r="C35" s="17"/>
      <c r="D35" s="19">
        <f t="shared" si="29"/>
        <v>1979</v>
      </c>
      <c r="E35" s="17"/>
      <c r="F35" s="33"/>
      <c r="G35" s="33"/>
      <c r="H35" s="33"/>
      <c r="I35" s="33"/>
      <c r="J35" s="33"/>
      <c r="K35" s="47">
        <f t="shared" si="24"/>
        <v>2213</v>
      </c>
      <c r="L35" s="65">
        <v>2213</v>
      </c>
      <c r="N35" s="14">
        <f t="shared" si="30"/>
        <v>1979</v>
      </c>
      <c r="P35" s="35"/>
      <c r="Q35" s="33"/>
      <c r="R35" s="47">
        <f t="shared" si="16"/>
        <v>2213</v>
      </c>
      <c r="S35" s="48" t="e">
        <f t="shared" si="17"/>
        <v>#DIV/0!</v>
      </c>
      <c r="T35" s="12">
        <f t="shared" si="18"/>
        <v>2213</v>
      </c>
      <c r="V35" s="14">
        <f t="shared" si="31"/>
        <v>1979</v>
      </c>
      <c r="X35" s="66">
        <v>11</v>
      </c>
      <c r="Y35" s="64"/>
      <c r="Z35" s="33"/>
      <c r="AA35" s="33"/>
      <c r="AB35" s="64">
        <v>348</v>
      </c>
      <c r="AC35" s="37"/>
      <c r="AD35" s="33"/>
      <c r="AE35" s="33"/>
      <c r="AF35" s="33"/>
      <c r="AG35" s="37"/>
      <c r="AH35" s="33"/>
      <c r="AI35" s="47">
        <f t="shared" si="5"/>
        <v>1854</v>
      </c>
      <c r="AJ35" s="12">
        <f t="shared" si="19"/>
        <v>2213</v>
      </c>
      <c r="AL35" s="14">
        <f t="shared" si="20"/>
        <v>1979</v>
      </c>
      <c r="AN35" s="62">
        <f t="shared" si="25"/>
        <v>0</v>
      </c>
      <c r="AO35" s="63">
        <f t="shared" si="26"/>
        <v>0</v>
      </c>
      <c r="AP35" s="63">
        <f t="shared" si="32"/>
        <v>0.15725259828287394</v>
      </c>
      <c r="AQ35" s="48">
        <f t="shared" si="27"/>
        <v>0.15725259828287394</v>
      </c>
      <c r="AS35" s="69">
        <f t="shared" si="7"/>
        <v>1979</v>
      </c>
      <c r="AU35" s="62">
        <f t="shared" si="8"/>
        <v>0</v>
      </c>
      <c r="AV35" s="63">
        <f t="shared" si="9"/>
        <v>0</v>
      </c>
      <c r="AW35" s="63">
        <f t="shared" si="10"/>
        <v>0</v>
      </c>
      <c r="AX35" s="63">
        <f t="shared" si="11"/>
        <v>0</v>
      </c>
      <c r="AY35" s="63">
        <f t="shared" si="12"/>
        <v>0</v>
      </c>
      <c r="AZ35" s="63">
        <f t="shared" si="13"/>
        <v>0</v>
      </c>
      <c r="BA35" s="63">
        <f t="shared" si="2"/>
        <v>0.004970628106642567</v>
      </c>
      <c r="BB35" s="48">
        <f t="shared" si="3"/>
        <v>0</v>
      </c>
    </row>
    <row r="36" spans="2:54" ht="12.75">
      <c r="B36" s="19">
        <f t="shared" si="28"/>
        <v>28</v>
      </c>
      <c r="C36" s="17"/>
      <c r="D36" s="19">
        <f t="shared" si="29"/>
        <v>1980</v>
      </c>
      <c r="E36" s="17"/>
      <c r="F36" s="33"/>
      <c r="G36" s="33"/>
      <c r="H36" s="33"/>
      <c r="I36" s="33"/>
      <c r="J36" s="33"/>
      <c r="K36" s="47">
        <f t="shared" si="24"/>
        <v>2319</v>
      </c>
      <c r="L36" s="65">
        <v>2319</v>
      </c>
      <c r="N36" s="14">
        <f t="shared" si="30"/>
        <v>1980</v>
      </c>
      <c r="P36" s="35"/>
      <c r="Q36" s="33"/>
      <c r="R36" s="47">
        <f t="shared" si="16"/>
        <v>2319</v>
      </c>
      <c r="S36" s="48" t="e">
        <f t="shared" si="17"/>
        <v>#DIV/0!</v>
      </c>
      <c r="T36" s="12">
        <f t="shared" si="18"/>
        <v>2319</v>
      </c>
      <c r="V36" s="14">
        <f t="shared" si="31"/>
        <v>1980</v>
      </c>
      <c r="X36" s="66">
        <v>8</v>
      </c>
      <c r="Y36" s="64"/>
      <c r="Z36" s="33"/>
      <c r="AA36" s="33"/>
      <c r="AB36" s="64">
        <v>272</v>
      </c>
      <c r="AC36" s="37"/>
      <c r="AD36" s="33"/>
      <c r="AE36" s="33"/>
      <c r="AF36" s="33"/>
      <c r="AG36" s="37"/>
      <c r="AH36" s="33"/>
      <c r="AI36" s="47">
        <f t="shared" si="5"/>
        <v>2039</v>
      </c>
      <c r="AJ36" s="12">
        <f t="shared" si="19"/>
        <v>2319</v>
      </c>
      <c r="AL36" s="14">
        <f t="shared" si="20"/>
        <v>1980</v>
      </c>
      <c r="AN36" s="62">
        <f t="shared" si="25"/>
        <v>0</v>
      </c>
      <c r="AO36" s="63">
        <f t="shared" si="26"/>
        <v>0</v>
      </c>
      <c r="AP36" s="63">
        <f t="shared" si="32"/>
        <v>0.11729193617938767</v>
      </c>
      <c r="AQ36" s="48">
        <f t="shared" si="27"/>
        <v>0.11729193617938767</v>
      </c>
      <c r="AS36" s="69">
        <f t="shared" si="7"/>
        <v>1980</v>
      </c>
      <c r="AU36" s="62">
        <f t="shared" si="8"/>
        <v>0</v>
      </c>
      <c r="AV36" s="63">
        <f t="shared" si="9"/>
        <v>0</v>
      </c>
      <c r="AW36" s="63">
        <f t="shared" si="10"/>
        <v>0</v>
      </c>
      <c r="AX36" s="63">
        <f t="shared" si="11"/>
        <v>0</v>
      </c>
      <c r="AY36" s="63">
        <f t="shared" si="12"/>
        <v>0</v>
      </c>
      <c r="AZ36" s="63">
        <f t="shared" si="13"/>
        <v>0</v>
      </c>
      <c r="BA36" s="63">
        <f t="shared" si="2"/>
        <v>0.0034497628288055198</v>
      </c>
      <c r="BB36" s="48">
        <f t="shared" si="3"/>
        <v>0</v>
      </c>
    </row>
    <row r="37" spans="2:54" ht="12.75">
      <c r="B37" s="19">
        <f t="shared" si="28"/>
        <v>29</v>
      </c>
      <c r="C37" s="17"/>
      <c r="D37" s="19">
        <f t="shared" si="29"/>
        <v>1981</v>
      </c>
      <c r="E37" s="17"/>
      <c r="F37" s="33"/>
      <c r="G37" s="33"/>
      <c r="H37" s="33"/>
      <c r="I37" s="33"/>
      <c r="J37" s="33"/>
      <c r="K37" s="47">
        <f t="shared" si="24"/>
        <v>2251</v>
      </c>
      <c r="L37" s="65">
        <v>2251</v>
      </c>
      <c r="N37" s="14">
        <f t="shared" si="30"/>
        <v>1981</v>
      </c>
      <c r="P37" s="35"/>
      <c r="Q37" s="33"/>
      <c r="R37" s="47">
        <f t="shared" si="16"/>
        <v>2251</v>
      </c>
      <c r="S37" s="48" t="e">
        <f t="shared" si="17"/>
        <v>#DIV/0!</v>
      </c>
      <c r="T37" s="12">
        <f t="shared" si="18"/>
        <v>2251</v>
      </c>
      <c r="V37" s="14">
        <f t="shared" si="31"/>
        <v>1981</v>
      </c>
      <c r="X37" s="66">
        <v>6</v>
      </c>
      <c r="Y37" s="64"/>
      <c r="Z37" s="33"/>
      <c r="AA37" s="33"/>
      <c r="AB37" s="64">
        <v>306</v>
      </c>
      <c r="AC37" s="37"/>
      <c r="AD37" s="33"/>
      <c r="AE37" s="33"/>
      <c r="AF37" s="33"/>
      <c r="AG37" s="37"/>
      <c r="AH37" s="33"/>
      <c r="AI37" s="47">
        <f t="shared" si="5"/>
        <v>1939</v>
      </c>
      <c r="AJ37" s="12">
        <f t="shared" si="19"/>
        <v>2251</v>
      </c>
      <c r="AL37" s="14">
        <f t="shared" si="20"/>
        <v>1981</v>
      </c>
      <c r="AN37" s="62">
        <f t="shared" si="25"/>
        <v>0</v>
      </c>
      <c r="AO37" s="63">
        <f t="shared" si="26"/>
        <v>0</v>
      </c>
      <c r="AP37" s="63">
        <f t="shared" si="32"/>
        <v>0.13593958240781875</v>
      </c>
      <c r="AQ37" s="48">
        <f t="shared" si="27"/>
        <v>0.13593958240781875</v>
      </c>
      <c r="AS37" s="69">
        <f t="shared" si="7"/>
        <v>1981</v>
      </c>
      <c r="AU37" s="62">
        <f t="shared" si="8"/>
        <v>0</v>
      </c>
      <c r="AV37" s="63">
        <f t="shared" si="9"/>
        <v>0</v>
      </c>
      <c r="AW37" s="63">
        <f t="shared" si="10"/>
        <v>0</v>
      </c>
      <c r="AX37" s="63">
        <f t="shared" si="11"/>
        <v>0</v>
      </c>
      <c r="AY37" s="63">
        <f t="shared" si="12"/>
        <v>0</v>
      </c>
      <c r="AZ37" s="63">
        <f t="shared" si="13"/>
        <v>0</v>
      </c>
      <c r="BA37" s="63">
        <f t="shared" si="2"/>
        <v>0.0026654820079964462</v>
      </c>
      <c r="BB37" s="48">
        <f t="shared" si="3"/>
        <v>0</v>
      </c>
    </row>
    <row r="38" spans="2:54" ht="12.75">
      <c r="B38" s="19">
        <f t="shared" si="28"/>
        <v>30</v>
      </c>
      <c r="C38" s="17"/>
      <c r="D38" s="19">
        <f t="shared" si="29"/>
        <v>1982</v>
      </c>
      <c r="E38" s="17"/>
      <c r="F38" s="33"/>
      <c r="G38" s="33"/>
      <c r="H38" s="33"/>
      <c r="I38" s="33"/>
      <c r="J38" s="33"/>
      <c r="K38" s="47">
        <f t="shared" si="24"/>
        <v>2280</v>
      </c>
      <c r="L38" s="65">
        <v>2280</v>
      </c>
      <c r="N38" s="14">
        <f t="shared" si="30"/>
        <v>1982</v>
      </c>
      <c r="P38" s="35"/>
      <c r="Q38" s="33"/>
      <c r="R38" s="47">
        <f t="shared" si="16"/>
        <v>2280</v>
      </c>
      <c r="S38" s="48" t="e">
        <f t="shared" si="17"/>
        <v>#DIV/0!</v>
      </c>
      <c r="T38" s="12">
        <f t="shared" si="18"/>
        <v>2280</v>
      </c>
      <c r="V38" s="14">
        <f t="shared" si="31"/>
        <v>1982</v>
      </c>
      <c r="X38" s="66">
        <v>8</v>
      </c>
      <c r="Y38" s="64"/>
      <c r="Z38" s="33"/>
      <c r="AA38" s="33"/>
      <c r="AB38" s="64">
        <v>249</v>
      </c>
      <c r="AC38" s="37"/>
      <c r="AD38" s="33"/>
      <c r="AE38" s="33"/>
      <c r="AF38" s="33"/>
      <c r="AG38" s="37"/>
      <c r="AH38" s="33"/>
      <c r="AI38" s="47">
        <f t="shared" si="5"/>
        <v>2023</v>
      </c>
      <c r="AJ38" s="12">
        <f t="shared" si="19"/>
        <v>2280</v>
      </c>
      <c r="AL38" s="14">
        <f t="shared" si="20"/>
        <v>1982</v>
      </c>
      <c r="AN38" s="62">
        <f t="shared" si="25"/>
        <v>0</v>
      </c>
      <c r="AO38" s="63">
        <f t="shared" si="26"/>
        <v>0</v>
      </c>
      <c r="AP38" s="63">
        <f t="shared" si="32"/>
        <v>0.10921052631578948</v>
      </c>
      <c r="AQ38" s="48">
        <f t="shared" si="27"/>
        <v>0.10921052631578948</v>
      </c>
      <c r="AS38" s="69">
        <f t="shared" si="7"/>
        <v>1982</v>
      </c>
      <c r="AU38" s="62">
        <f t="shared" si="8"/>
        <v>0</v>
      </c>
      <c r="AV38" s="63">
        <f t="shared" si="9"/>
        <v>0</v>
      </c>
      <c r="AW38" s="63">
        <f t="shared" si="10"/>
        <v>0</v>
      </c>
      <c r="AX38" s="63">
        <f t="shared" si="11"/>
        <v>0</v>
      </c>
      <c r="AY38" s="63">
        <f t="shared" si="12"/>
        <v>0</v>
      </c>
      <c r="AZ38" s="63">
        <f t="shared" si="13"/>
        <v>0</v>
      </c>
      <c r="BA38" s="63">
        <f t="shared" si="2"/>
        <v>0.0035087719298245615</v>
      </c>
      <c r="BB38" s="48">
        <f t="shared" si="3"/>
        <v>0</v>
      </c>
    </row>
    <row r="39" spans="2:54" ht="12.75">
      <c r="B39" s="19">
        <f t="shared" si="28"/>
        <v>31</v>
      </c>
      <c r="C39" s="17"/>
      <c r="D39" s="19">
        <f t="shared" si="29"/>
        <v>1983</v>
      </c>
      <c r="E39" s="17"/>
      <c r="F39" s="33"/>
      <c r="G39" s="33"/>
      <c r="H39" s="33"/>
      <c r="I39" s="33"/>
      <c r="J39" s="33"/>
      <c r="K39" s="47">
        <f t="shared" si="24"/>
        <v>2270</v>
      </c>
      <c r="L39" s="65">
        <v>2270</v>
      </c>
      <c r="N39" s="14">
        <f t="shared" si="30"/>
        <v>1983</v>
      </c>
      <c r="P39" s="35"/>
      <c r="Q39" s="33"/>
      <c r="R39" s="47">
        <f t="shared" si="16"/>
        <v>2270</v>
      </c>
      <c r="S39" s="48" t="e">
        <f t="shared" si="17"/>
        <v>#DIV/0!</v>
      </c>
      <c r="T39" s="12">
        <f t="shared" si="18"/>
        <v>2270</v>
      </c>
      <c r="V39" s="14">
        <f t="shared" si="31"/>
        <v>1983</v>
      </c>
      <c r="X39" s="66">
        <v>7</v>
      </c>
      <c r="Y39" s="64"/>
      <c r="Z39" s="33"/>
      <c r="AA39" s="33"/>
      <c r="AB39" s="64">
        <v>229</v>
      </c>
      <c r="AC39" s="37"/>
      <c r="AD39" s="33"/>
      <c r="AE39" s="33"/>
      <c r="AF39" s="33"/>
      <c r="AG39" s="37"/>
      <c r="AH39" s="33"/>
      <c r="AI39" s="47">
        <f t="shared" si="5"/>
        <v>2034</v>
      </c>
      <c r="AJ39" s="12">
        <f t="shared" si="19"/>
        <v>2270</v>
      </c>
      <c r="AL39" s="14">
        <f t="shared" si="20"/>
        <v>1983</v>
      </c>
      <c r="AN39" s="62">
        <f t="shared" si="25"/>
        <v>0</v>
      </c>
      <c r="AO39" s="63">
        <f t="shared" si="26"/>
        <v>0</v>
      </c>
      <c r="AP39" s="63">
        <f t="shared" si="32"/>
        <v>0.10088105726872247</v>
      </c>
      <c r="AQ39" s="48">
        <f t="shared" si="27"/>
        <v>0.10088105726872247</v>
      </c>
      <c r="AS39" s="69">
        <f t="shared" si="7"/>
        <v>1983</v>
      </c>
      <c r="AU39" s="62">
        <f t="shared" si="8"/>
        <v>0</v>
      </c>
      <c r="AV39" s="63">
        <f t="shared" si="9"/>
        <v>0</v>
      </c>
      <c r="AW39" s="63">
        <f t="shared" si="10"/>
        <v>0</v>
      </c>
      <c r="AX39" s="63">
        <f t="shared" si="11"/>
        <v>0</v>
      </c>
      <c r="AY39" s="63">
        <f t="shared" si="12"/>
        <v>0</v>
      </c>
      <c r="AZ39" s="63">
        <f t="shared" si="13"/>
        <v>0</v>
      </c>
      <c r="BA39" s="63">
        <f t="shared" si="2"/>
        <v>0.0030837004405286344</v>
      </c>
      <c r="BB39" s="48">
        <f t="shared" si="3"/>
        <v>0</v>
      </c>
    </row>
    <row r="40" spans="2:54" ht="12.75">
      <c r="B40" s="19">
        <f t="shared" si="28"/>
        <v>32</v>
      </c>
      <c r="C40" s="17"/>
      <c r="D40" s="19">
        <f t="shared" si="29"/>
        <v>1984</v>
      </c>
      <c r="E40" s="17"/>
      <c r="F40" s="33"/>
      <c r="G40" s="33"/>
      <c r="H40" s="33"/>
      <c r="I40" s="33"/>
      <c r="J40" s="33"/>
      <c r="K40" s="47">
        <f t="shared" si="24"/>
        <v>2279</v>
      </c>
      <c r="L40" s="65">
        <v>2279</v>
      </c>
      <c r="N40" s="14">
        <f t="shared" si="30"/>
        <v>1984</v>
      </c>
      <c r="P40" s="35"/>
      <c r="Q40" s="33"/>
      <c r="R40" s="47">
        <f t="shared" si="16"/>
        <v>2279</v>
      </c>
      <c r="S40" s="48" t="e">
        <f t="shared" si="17"/>
        <v>#DIV/0!</v>
      </c>
      <c r="T40" s="12">
        <f t="shared" si="18"/>
        <v>2279</v>
      </c>
      <c r="V40" s="14">
        <f t="shared" si="31"/>
        <v>1984</v>
      </c>
      <c r="X40" s="66">
        <v>6</v>
      </c>
      <c r="Y40" s="64"/>
      <c r="Z40" s="33"/>
      <c r="AA40" s="33"/>
      <c r="AB40" s="64">
        <v>240</v>
      </c>
      <c r="AC40" s="37"/>
      <c r="AD40" s="33"/>
      <c r="AE40" s="33"/>
      <c r="AF40" s="33"/>
      <c r="AG40" s="37"/>
      <c r="AH40" s="33"/>
      <c r="AI40" s="47">
        <f t="shared" si="5"/>
        <v>2033</v>
      </c>
      <c r="AJ40" s="12">
        <f t="shared" si="19"/>
        <v>2279</v>
      </c>
      <c r="AL40" s="14">
        <f t="shared" si="20"/>
        <v>1984</v>
      </c>
      <c r="AN40" s="62">
        <f t="shared" si="25"/>
        <v>0</v>
      </c>
      <c r="AO40" s="63">
        <f t="shared" si="26"/>
        <v>0</v>
      </c>
      <c r="AP40" s="63">
        <f t="shared" si="32"/>
        <v>0.10530934620447564</v>
      </c>
      <c r="AQ40" s="48">
        <f t="shared" si="27"/>
        <v>0.10530934620447564</v>
      </c>
      <c r="AS40" s="69">
        <f t="shared" si="7"/>
        <v>1984</v>
      </c>
      <c r="AU40" s="62">
        <f t="shared" si="8"/>
        <v>0</v>
      </c>
      <c r="AV40" s="63">
        <f t="shared" si="9"/>
        <v>0</v>
      </c>
      <c r="AW40" s="63">
        <f t="shared" si="10"/>
        <v>0</v>
      </c>
      <c r="AX40" s="63">
        <f t="shared" si="11"/>
        <v>0</v>
      </c>
      <c r="AY40" s="63">
        <f t="shared" si="12"/>
        <v>0</v>
      </c>
      <c r="AZ40" s="63">
        <f t="shared" si="13"/>
        <v>0</v>
      </c>
      <c r="BA40" s="63">
        <f t="shared" si="2"/>
        <v>0.0026327336551118913</v>
      </c>
      <c r="BB40" s="48">
        <f t="shared" si="3"/>
        <v>0</v>
      </c>
    </row>
    <row r="41" spans="2:54" ht="12.75">
      <c r="B41" s="19">
        <f t="shared" si="28"/>
        <v>33</v>
      </c>
      <c r="C41" s="17"/>
      <c r="D41" s="19">
        <f t="shared" si="29"/>
        <v>1985</v>
      </c>
      <c r="E41" s="17"/>
      <c r="F41" s="33"/>
      <c r="G41" s="33"/>
      <c r="H41" s="33"/>
      <c r="I41" s="33"/>
      <c r="J41" s="33"/>
      <c r="K41" s="47">
        <f t="shared" si="24"/>
        <v>2352</v>
      </c>
      <c r="L41" s="65">
        <v>2352</v>
      </c>
      <c r="N41" s="14">
        <f t="shared" si="30"/>
        <v>1985</v>
      </c>
      <c r="P41" s="35"/>
      <c r="Q41" s="33"/>
      <c r="R41" s="47">
        <f t="shared" si="16"/>
        <v>2352</v>
      </c>
      <c r="S41" s="48" t="e">
        <f t="shared" si="17"/>
        <v>#DIV/0!</v>
      </c>
      <c r="T41" s="12">
        <f t="shared" si="18"/>
        <v>2352</v>
      </c>
      <c r="V41" s="14">
        <f t="shared" si="31"/>
        <v>1985</v>
      </c>
      <c r="X41" s="66">
        <v>6</v>
      </c>
      <c r="Y41" s="64"/>
      <c r="Z41" s="33"/>
      <c r="AA41" s="33"/>
      <c r="AB41" s="64">
        <v>246</v>
      </c>
      <c r="AC41" s="37"/>
      <c r="AD41" s="33"/>
      <c r="AE41" s="33"/>
      <c r="AF41" s="33"/>
      <c r="AG41" s="37"/>
      <c r="AH41" s="33"/>
      <c r="AI41" s="47">
        <f t="shared" si="5"/>
        <v>2100</v>
      </c>
      <c r="AJ41" s="12">
        <f t="shared" si="19"/>
        <v>2352</v>
      </c>
      <c r="AL41" s="14">
        <f t="shared" si="20"/>
        <v>1985</v>
      </c>
      <c r="AN41" s="62">
        <f t="shared" si="25"/>
        <v>0</v>
      </c>
      <c r="AO41" s="63">
        <f t="shared" si="26"/>
        <v>0</v>
      </c>
      <c r="AP41" s="63">
        <f t="shared" si="32"/>
        <v>0.10459183673469388</v>
      </c>
      <c r="AQ41" s="48">
        <f t="shared" si="27"/>
        <v>0.10459183673469388</v>
      </c>
      <c r="AS41" s="69">
        <f t="shared" si="7"/>
        <v>1985</v>
      </c>
      <c r="AU41" s="62">
        <f t="shared" si="8"/>
        <v>0</v>
      </c>
      <c r="AV41" s="63">
        <f t="shared" si="9"/>
        <v>0</v>
      </c>
      <c r="AW41" s="63">
        <f t="shared" si="10"/>
        <v>0</v>
      </c>
      <c r="AX41" s="63">
        <f t="shared" si="11"/>
        <v>0</v>
      </c>
      <c r="AY41" s="63">
        <f t="shared" si="12"/>
        <v>0</v>
      </c>
      <c r="AZ41" s="63">
        <f t="shared" si="13"/>
        <v>0</v>
      </c>
      <c r="BA41" s="63">
        <f aca="true" t="shared" si="33" ref="BA41:BA72">X41/AJ41</f>
        <v>0.002551020408163265</v>
      </c>
      <c r="BB41" s="48">
        <f aca="true" t="shared" si="34" ref="BB41:BB72">Y41/AJ41</f>
        <v>0</v>
      </c>
    </row>
    <row r="42" spans="2:54" ht="12.75">
      <c r="B42" s="19">
        <f t="shared" si="28"/>
        <v>34</v>
      </c>
      <c r="C42" s="17"/>
      <c r="D42" s="19">
        <f t="shared" si="29"/>
        <v>1986</v>
      </c>
      <c r="E42" s="17"/>
      <c r="F42" s="33"/>
      <c r="G42" s="33"/>
      <c r="H42" s="33"/>
      <c r="I42" s="33"/>
      <c r="J42" s="33"/>
      <c r="K42" s="47">
        <f t="shared" si="24"/>
        <v>2333</v>
      </c>
      <c r="L42" s="65">
        <v>2333</v>
      </c>
      <c r="N42" s="14">
        <f t="shared" si="30"/>
        <v>1986</v>
      </c>
      <c r="P42" s="35"/>
      <c r="Q42" s="33"/>
      <c r="R42" s="47">
        <f t="shared" si="16"/>
        <v>2333</v>
      </c>
      <c r="S42" s="48" t="e">
        <f t="shared" si="17"/>
        <v>#DIV/0!</v>
      </c>
      <c r="T42" s="12">
        <f t="shared" si="18"/>
        <v>2333</v>
      </c>
      <c r="V42" s="14">
        <f t="shared" si="31"/>
        <v>1986</v>
      </c>
      <c r="X42" s="66">
        <v>7</v>
      </c>
      <c r="Y42" s="64"/>
      <c r="Z42" s="33"/>
      <c r="AA42" s="33"/>
      <c r="AB42" s="64">
        <v>221</v>
      </c>
      <c r="AC42" s="37"/>
      <c r="AD42" s="33"/>
      <c r="AE42" s="33"/>
      <c r="AF42" s="33"/>
      <c r="AG42" s="37"/>
      <c r="AH42" s="33"/>
      <c r="AI42" s="47">
        <f t="shared" si="5"/>
        <v>2105</v>
      </c>
      <c r="AJ42" s="12">
        <f t="shared" si="19"/>
        <v>2333</v>
      </c>
      <c r="AL42" s="14">
        <f t="shared" si="20"/>
        <v>1986</v>
      </c>
      <c r="AN42" s="62">
        <f t="shared" si="25"/>
        <v>0</v>
      </c>
      <c r="AO42" s="63">
        <f t="shared" si="26"/>
        <v>0</v>
      </c>
      <c r="AP42" s="63">
        <f t="shared" si="32"/>
        <v>0.09472781825975139</v>
      </c>
      <c r="AQ42" s="48">
        <f t="shared" si="27"/>
        <v>0.09472781825975139</v>
      </c>
      <c r="AS42" s="69">
        <f t="shared" si="7"/>
        <v>1986</v>
      </c>
      <c r="AU42" s="62">
        <f t="shared" si="8"/>
        <v>0</v>
      </c>
      <c r="AV42" s="63">
        <f t="shared" si="9"/>
        <v>0</v>
      </c>
      <c r="AW42" s="63">
        <f t="shared" si="10"/>
        <v>0</v>
      </c>
      <c r="AX42" s="63">
        <f t="shared" si="11"/>
        <v>0</v>
      </c>
      <c r="AY42" s="63">
        <f t="shared" si="12"/>
        <v>0</v>
      </c>
      <c r="AZ42" s="63">
        <f t="shared" si="13"/>
        <v>0</v>
      </c>
      <c r="BA42" s="63">
        <f t="shared" si="33"/>
        <v>0.0030004286326618087</v>
      </c>
      <c r="BB42" s="48">
        <f t="shared" si="34"/>
        <v>0</v>
      </c>
    </row>
    <row r="43" spans="2:54" ht="12.75">
      <c r="B43" s="19">
        <f t="shared" si="28"/>
        <v>35</v>
      </c>
      <c r="C43" s="17"/>
      <c r="D43" s="19">
        <f t="shared" si="29"/>
        <v>1987</v>
      </c>
      <c r="E43" s="17"/>
      <c r="F43" s="33"/>
      <c r="G43" s="33"/>
      <c r="H43" s="33"/>
      <c r="I43" s="33"/>
      <c r="J43" s="33"/>
      <c r="K43" s="47">
        <f t="shared" si="24"/>
        <v>2183</v>
      </c>
      <c r="L43" s="65">
        <v>2183</v>
      </c>
      <c r="N43" s="14">
        <f t="shared" si="30"/>
        <v>1987</v>
      </c>
      <c r="P43" s="35"/>
      <c r="Q43" s="33"/>
      <c r="R43" s="47">
        <f t="shared" si="16"/>
        <v>2183</v>
      </c>
      <c r="S43" s="48" t="e">
        <f t="shared" si="17"/>
        <v>#DIV/0!</v>
      </c>
      <c r="T43" s="12">
        <f t="shared" si="18"/>
        <v>2183</v>
      </c>
      <c r="V43" s="14">
        <f t="shared" si="31"/>
        <v>1987</v>
      </c>
      <c r="X43" s="66">
        <v>7</v>
      </c>
      <c r="Y43" s="64"/>
      <c r="Z43" s="33"/>
      <c r="AA43" s="33"/>
      <c r="AB43" s="64">
        <v>180</v>
      </c>
      <c r="AC43" s="37"/>
      <c r="AD43" s="33"/>
      <c r="AE43" s="33"/>
      <c r="AF43" s="33"/>
      <c r="AG43" s="37"/>
      <c r="AH43" s="33"/>
      <c r="AI43" s="47">
        <f t="shared" si="5"/>
        <v>1996</v>
      </c>
      <c r="AJ43" s="12">
        <f t="shared" si="19"/>
        <v>2183</v>
      </c>
      <c r="AL43" s="14">
        <f t="shared" si="20"/>
        <v>1987</v>
      </c>
      <c r="AN43" s="62">
        <f t="shared" si="25"/>
        <v>0</v>
      </c>
      <c r="AO43" s="63">
        <f t="shared" si="26"/>
        <v>0</v>
      </c>
      <c r="AP43" s="63">
        <f t="shared" si="32"/>
        <v>0.08245533669262482</v>
      </c>
      <c r="AQ43" s="48">
        <f t="shared" si="27"/>
        <v>0.08245533669262482</v>
      </c>
      <c r="AS43" s="69">
        <f t="shared" si="7"/>
        <v>1987</v>
      </c>
      <c r="AU43" s="62">
        <f t="shared" si="8"/>
        <v>0</v>
      </c>
      <c r="AV43" s="63">
        <f t="shared" si="9"/>
        <v>0</v>
      </c>
      <c r="AW43" s="63">
        <f t="shared" si="10"/>
        <v>0</v>
      </c>
      <c r="AX43" s="63">
        <f t="shared" si="11"/>
        <v>0</v>
      </c>
      <c r="AY43" s="63">
        <f t="shared" si="12"/>
        <v>0</v>
      </c>
      <c r="AZ43" s="63">
        <f t="shared" si="13"/>
        <v>0</v>
      </c>
      <c r="BA43" s="63">
        <f t="shared" si="33"/>
        <v>0.00320659642693541</v>
      </c>
      <c r="BB43" s="48">
        <f t="shared" si="34"/>
        <v>0</v>
      </c>
    </row>
    <row r="44" spans="2:54" ht="12.75">
      <c r="B44" s="19">
        <f t="shared" si="28"/>
        <v>36</v>
      </c>
      <c r="C44" s="17"/>
      <c r="D44" s="19">
        <f t="shared" si="29"/>
        <v>1988</v>
      </c>
      <c r="E44" s="17"/>
      <c r="F44" s="32"/>
      <c r="G44" s="32"/>
      <c r="H44" s="32"/>
      <c r="I44" s="32"/>
      <c r="J44" s="32"/>
      <c r="K44" s="47">
        <f t="shared" si="24"/>
        <v>2137</v>
      </c>
      <c r="L44" s="44">
        <v>2137</v>
      </c>
      <c r="N44" s="14">
        <f t="shared" si="30"/>
        <v>1988</v>
      </c>
      <c r="P44" s="35"/>
      <c r="Q44" s="33"/>
      <c r="R44" s="47">
        <f t="shared" si="16"/>
        <v>2137</v>
      </c>
      <c r="S44" s="48" t="e">
        <f t="shared" si="17"/>
        <v>#DIV/0!</v>
      </c>
      <c r="T44" s="12">
        <f t="shared" si="18"/>
        <v>2137</v>
      </c>
      <c r="V44" s="14">
        <f t="shared" si="31"/>
        <v>1988</v>
      </c>
      <c r="X44" s="34">
        <v>6</v>
      </c>
      <c r="Y44" s="32"/>
      <c r="Z44" s="32"/>
      <c r="AA44" s="32"/>
      <c r="AB44" s="32">
        <v>191</v>
      </c>
      <c r="AC44" s="38"/>
      <c r="AD44" s="32"/>
      <c r="AE44" s="32"/>
      <c r="AF44" s="32"/>
      <c r="AG44" s="38"/>
      <c r="AH44" s="32"/>
      <c r="AI44" s="47">
        <f t="shared" si="5"/>
        <v>1940</v>
      </c>
      <c r="AJ44" s="12">
        <f t="shared" si="19"/>
        <v>2137</v>
      </c>
      <c r="AL44" s="14">
        <f t="shared" si="20"/>
        <v>1988</v>
      </c>
      <c r="AN44" s="62">
        <f t="shared" si="25"/>
        <v>0</v>
      </c>
      <c r="AO44" s="63">
        <f t="shared" si="26"/>
        <v>0</v>
      </c>
      <c r="AP44" s="63">
        <f t="shared" si="32"/>
        <v>0.08937763219466542</v>
      </c>
      <c r="AQ44" s="48">
        <f t="shared" si="27"/>
        <v>0.08937763219466542</v>
      </c>
      <c r="AS44" s="69">
        <f t="shared" si="7"/>
        <v>1988</v>
      </c>
      <c r="AU44" s="62">
        <f t="shared" si="8"/>
        <v>0</v>
      </c>
      <c r="AV44" s="63">
        <f t="shared" si="9"/>
        <v>0</v>
      </c>
      <c r="AW44" s="63">
        <f t="shared" si="10"/>
        <v>0</v>
      </c>
      <c r="AX44" s="63">
        <f t="shared" si="11"/>
        <v>0</v>
      </c>
      <c r="AY44" s="63">
        <f t="shared" si="12"/>
        <v>0</v>
      </c>
      <c r="AZ44" s="63">
        <f t="shared" si="13"/>
        <v>0</v>
      </c>
      <c r="BA44" s="63">
        <f t="shared" si="33"/>
        <v>0.0028076743097800653</v>
      </c>
      <c r="BB44" s="48">
        <f t="shared" si="34"/>
        <v>0</v>
      </c>
    </row>
    <row r="45" spans="2:54" ht="12.75">
      <c r="B45" s="19">
        <f t="shared" si="28"/>
        <v>37</v>
      </c>
      <c r="C45" s="17"/>
      <c r="D45" s="19">
        <f t="shared" si="29"/>
        <v>1989</v>
      </c>
      <c r="E45" s="17"/>
      <c r="F45" s="33"/>
      <c r="G45" s="33"/>
      <c r="H45" s="33"/>
      <c r="I45" s="33"/>
      <c r="J45" s="33"/>
      <c r="K45" s="47">
        <f t="shared" si="24"/>
        <v>2155</v>
      </c>
      <c r="L45" s="44">
        <v>2155</v>
      </c>
      <c r="N45" s="14">
        <f t="shared" si="30"/>
        <v>1989</v>
      </c>
      <c r="P45" s="35"/>
      <c r="Q45" s="33"/>
      <c r="R45" s="47">
        <f t="shared" si="16"/>
        <v>2155</v>
      </c>
      <c r="S45" s="48" t="e">
        <f t="shared" si="17"/>
        <v>#DIV/0!</v>
      </c>
      <c r="T45" s="12">
        <f t="shared" si="18"/>
        <v>2155</v>
      </c>
      <c r="V45" s="14">
        <f t="shared" si="31"/>
        <v>1989</v>
      </c>
      <c r="X45" s="35">
        <v>5</v>
      </c>
      <c r="Y45" s="33"/>
      <c r="Z45" s="33"/>
      <c r="AA45" s="33"/>
      <c r="AB45" s="33">
        <v>196</v>
      </c>
      <c r="AC45" s="37"/>
      <c r="AD45" s="33"/>
      <c r="AE45" s="33"/>
      <c r="AF45" s="32"/>
      <c r="AG45" s="37"/>
      <c r="AH45" s="33"/>
      <c r="AI45" s="47">
        <f t="shared" si="5"/>
        <v>1954</v>
      </c>
      <c r="AJ45" s="12">
        <f t="shared" si="19"/>
        <v>2155</v>
      </c>
      <c r="AL45" s="14">
        <f t="shared" si="20"/>
        <v>1989</v>
      </c>
      <c r="AN45" s="62">
        <f t="shared" si="25"/>
        <v>0</v>
      </c>
      <c r="AO45" s="63">
        <f t="shared" si="26"/>
        <v>0</v>
      </c>
      <c r="AP45" s="63">
        <f t="shared" si="32"/>
        <v>0.09095127610208817</v>
      </c>
      <c r="AQ45" s="48">
        <f t="shared" si="27"/>
        <v>0.09095127610208817</v>
      </c>
      <c r="AS45" s="69">
        <f t="shared" si="7"/>
        <v>1989</v>
      </c>
      <c r="AU45" s="62">
        <f t="shared" si="8"/>
        <v>0</v>
      </c>
      <c r="AV45" s="63">
        <f t="shared" si="9"/>
        <v>0</v>
      </c>
      <c r="AW45" s="63">
        <f t="shared" si="10"/>
        <v>0</v>
      </c>
      <c r="AX45" s="63">
        <f t="shared" si="11"/>
        <v>0</v>
      </c>
      <c r="AY45" s="63">
        <f t="shared" si="12"/>
        <v>0</v>
      </c>
      <c r="AZ45" s="63">
        <f t="shared" si="13"/>
        <v>0</v>
      </c>
      <c r="BA45" s="63">
        <f t="shared" si="33"/>
        <v>0.002320185614849188</v>
      </c>
      <c r="BB45" s="48">
        <f t="shared" si="34"/>
        <v>0</v>
      </c>
    </row>
    <row r="46" spans="2:54" ht="12.75">
      <c r="B46" s="19">
        <f t="shared" si="28"/>
        <v>38</v>
      </c>
      <c r="C46" s="17"/>
      <c r="D46" s="19">
        <f t="shared" si="29"/>
        <v>1990</v>
      </c>
      <c r="E46" s="17"/>
      <c r="F46" s="33"/>
      <c r="G46" s="33"/>
      <c r="H46" s="33"/>
      <c r="I46" s="33"/>
      <c r="J46" s="33"/>
      <c r="K46" s="47">
        <f t="shared" si="24"/>
        <v>2207</v>
      </c>
      <c r="L46" s="44">
        <v>2207</v>
      </c>
      <c r="N46" s="14">
        <f t="shared" si="30"/>
        <v>1990</v>
      </c>
      <c r="P46" s="35"/>
      <c r="Q46" s="33"/>
      <c r="R46" s="47">
        <f t="shared" si="16"/>
        <v>2207</v>
      </c>
      <c r="S46" s="48" t="e">
        <f t="shared" si="17"/>
        <v>#DIV/0!</v>
      </c>
      <c r="T46" s="12">
        <f t="shared" si="18"/>
        <v>2207</v>
      </c>
      <c r="V46" s="14">
        <f t="shared" si="31"/>
        <v>1990</v>
      </c>
      <c r="X46" s="35">
        <v>5</v>
      </c>
      <c r="Y46" s="33"/>
      <c r="Z46" s="33"/>
      <c r="AA46" s="33"/>
      <c r="AB46" s="33">
        <v>196</v>
      </c>
      <c r="AC46" s="37"/>
      <c r="AD46" s="33"/>
      <c r="AE46" s="33"/>
      <c r="AF46" s="32"/>
      <c r="AG46" s="37"/>
      <c r="AH46" s="33"/>
      <c r="AI46" s="47">
        <f t="shared" si="5"/>
        <v>2006</v>
      </c>
      <c r="AJ46" s="12">
        <f t="shared" si="19"/>
        <v>2207</v>
      </c>
      <c r="AL46" s="14">
        <f t="shared" si="20"/>
        <v>1990</v>
      </c>
      <c r="AN46" s="62">
        <f t="shared" si="25"/>
        <v>0</v>
      </c>
      <c r="AO46" s="63">
        <f t="shared" si="26"/>
        <v>0</v>
      </c>
      <c r="AP46" s="63">
        <f t="shared" si="32"/>
        <v>0.08880833710919801</v>
      </c>
      <c r="AQ46" s="48">
        <f t="shared" si="27"/>
        <v>0.08880833710919801</v>
      </c>
      <c r="AS46" s="69">
        <f t="shared" si="7"/>
        <v>1990</v>
      </c>
      <c r="AU46" s="62">
        <f t="shared" si="8"/>
        <v>0</v>
      </c>
      <c r="AV46" s="63">
        <f t="shared" si="9"/>
        <v>0</v>
      </c>
      <c r="AW46" s="63">
        <f t="shared" si="10"/>
        <v>0</v>
      </c>
      <c r="AX46" s="63">
        <f t="shared" si="11"/>
        <v>0</v>
      </c>
      <c r="AY46" s="63">
        <f t="shared" si="12"/>
        <v>0</v>
      </c>
      <c r="AZ46" s="63">
        <f t="shared" si="13"/>
        <v>0</v>
      </c>
      <c r="BA46" s="63">
        <f t="shared" si="33"/>
        <v>0.0022655188038060714</v>
      </c>
      <c r="BB46" s="48">
        <f t="shared" si="34"/>
        <v>0</v>
      </c>
    </row>
    <row r="47" spans="2:54" ht="12.75">
      <c r="B47" s="19">
        <f aca="true" t="shared" si="35" ref="B47:B81">B46+1</f>
        <v>39</v>
      </c>
      <c r="C47" s="17"/>
      <c r="D47" s="19">
        <f aca="true" t="shared" si="36" ref="D47:D81">D46+1</f>
        <v>1991</v>
      </c>
      <c r="E47" s="17"/>
      <c r="F47" s="33"/>
      <c r="G47" s="33"/>
      <c r="H47" s="33"/>
      <c r="I47" s="33"/>
      <c r="J47" s="33"/>
      <c r="K47" s="47">
        <f t="shared" si="24"/>
        <v>2156</v>
      </c>
      <c r="L47" s="44">
        <v>2156</v>
      </c>
      <c r="N47" s="14">
        <f t="shared" si="30"/>
        <v>1991</v>
      </c>
      <c r="P47" s="35"/>
      <c r="Q47" s="33"/>
      <c r="R47" s="47">
        <f t="shared" si="16"/>
        <v>2156</v>
      </c>
      <c r="S47" s="48" t="e">
        <f t="shared" si="17"/>
        <v>#DIV/0!</v>
      </c>
      <c r="T47" s="12">
        <f t="shared" si="18"/>
        <v>2156</v>
      </c>
      <c r="V47" s="14">
        <f t="shared" si="31"/>
        <v>1991</v>
      </c>
      <c r="X47" s="35">
        <v>4</v>
      </c>
      <c r="Y47" s="33"/>
      <c r="Z47" s="33"/>
      <c r="AA47" s="33"/>
      <c r="AB47" s="33">
        <v>185</v>
      </c>
      <c r="AC47" s="37"/>
      <c r="AD47" s="33"/>
      <c r="AE47" s="33"/>
      <c r="AF47" s="32"/>
      <c r="AG47" s="37"/>
      <c r="AH47" s="33"/>
      <c r="AI47" s="47">
        <f t="shared" si="5"/>
        <v>1967</v>
      </c>
      <c r="AJ47" s="12">
        <f t="shared" si="19"/>
        <v>2156</v>
      </c>
      <c r="AL47" s="14">
        <f t="shared" si="20"/>
        <v>1991</v>
      </c>
      <c r="AN47" s="62">
        <f t="shared" si="25"/>
        <v>0</v>
      </c>
      <c r="AO47" s="63">
        <f t="shared" si="26"/>
        <v>0</v>
      </c>
      <c r="AP47" s="63">
        <f t="shared" si="32"/>
        <v>0.08580705009276438</v>
      </c>
      <c r="AQ47" s="48">
        <f t="shared" si="27"/>
        <v>0.08580705009276438</v>
      </c>
      <c r="AS47" s="69">
        <f t="shared" si="7"/>
        <v>1991</v>
      </c>
      <c r="AU47" s="62">
        <f t="shared" si="8"/>
        <v>0</v>
      </c>
      <c r="AV47" s="63">
        <f t="shared" si="9"/>
        <v>0</v>
      </c>
      <c r="AW47" s="63">
        <f t="shared" si="10"/>
        <v>0</v>
      </c>
      <c r="AX47" s="63">
        <f t="shared" si="11"/>
        <v>0</v>
      </c>
      <c r="AY47" s="63">
        <f t="shared" si="12"/>
        <v>0</v>
      </c>
      <c r="AZ47" s="63">
        <f t="shared" si="13"/>
        <v>0</v>
      </c>
      <c r="BA47" s="63">
        <f t="shared" si="33"/>
        <v>0.0018552875695732839</v>
      </c>
      <c r="BB47" s="48">
        <f t="shared" si="34"/>
        <v>0</v>
      </c>
    </row>
    <row r="48" spans="2:54" ht="12.75">
      <c r="B48" s="19">
        <f t="shared" si="35"/>
        <v>40</v>
      </c>
      <c r="C48" s="17"/>
      <c r="D48" s="19">
        <f t="shared" si="36"/>
        <v>1992</v>
      </c>
      <c r="E48" s="17"/>
      <c r="F48" s="33"/>
      <c r="G48" s="33"/>
      <c r="H48" s="33"/>
      <c r="I48" s="33"/>
      <c r="J48" s="33"/>
      <c r="K48" s="47">
        <f t="shared" si="24"/>
        <v>2199</v>
      </c>
      <c r="L48" s="44">
        <v>2199</v>
      </c>
      <c r="N48" s="14">
        <f aca="true" t="shared" si="37" ref="N48:N81">D48</f>
        <v>1992</v>
      </c>
      <c r="P48" s="35"/>
      <c r="Q48" s="33"/>
      <c r="R48" s="47">
        <f t="shared" si="16"/>
        <v>2199</v>
      </c>
      <c r="S48" s="48" t="e">
        <f t="shared" si="17"/>
        <v>#DIV/0!</v>
      </c>
      <c r="T48" s="12">
        <f aca="true" t="shared" si="38" ref="T48:T81">L48</f>
        <v>2199</v>
      </c>
      <c r="V48" s="14">
        <f aca="true" t="shared" si="39" ref="V48:V81">D48</f>
        <v>1992</v>
      </c>
      <c r="X48" s="35">
        <v>5</v>
      </c>
      <c r="Y48" s="33"/>
      <c r="Z48" s="33"/>
      <c r="AA48" s="33"/>
      <c r="AB48" s="33">
        <v>180</v>
      </c>
      <c r="AC48" s="37"/>
      <c r="AD48" s="33"/>
      <c r="AE48" s="33"/>
      <c r="AF48" s="33"/>
      <c r="AG48" s="37"/>
      <c r="AH48" s="33"/>
      <c r="AI48" s="47">
        <f t="shared" si="5"/>
        <v>2014</v>
      </c>
      <c r="AJ48" s="12">
        <f aca="true" t="shared" si="40" ref="AJ48:AJ81">L48</f>
        <v>2199</v>
      </c>
      <c r="AL48" s="14">
        <f t="shared" si="20"/>
        <v>1992</v>
      </c>
      <c r="AN48" s="62">
        <f t="shared" si="25"/>
        <v>0</v>
      </c>
      <c r="AO48" s="63">
        <f t="shared" si="26"/>
        <v>0</v>
      </c>
      <c r="AP48" s="63">
        <f t="shared" si="32"/>
        <v>0.08185538881309687</v>
      </c>
      <c r="AQ48" s="48">
        <f t="shared" si="27"/>
        <v>0.08185538881309687</v>
      </c>
      <c r="AS48" s="69">
        <f t="shared" si="7"/>
        <v>1992</v>
      </c>
      <c r="AU48" s="62">
        <f t="shared" si="8"/>
        <v>0</v>
      </c>
      <c r="AV48" s="63">
        <f t="shared" si="9"/>
        <v>0</v>
      </c>
      <c r="AW48" s="63">
        <f t="shared" si="10"/>
        <v>0</v>
      </c>
      <c r="AX48" s="63">
        <f t="shared" si="11"/>
        <v>0</v>
      </c>
      <c r="AY48" s="63">
        <f t="shared" si="12"/>
        <v>0</v>
      </c>
      <c r="AZ48" s="63">
        <f t="shared" si="13"/>
        <v>0</v>
      </c>
      <c r="BA48" s="63">
        <f t="shared" si="33"/>
        <v>0.002273760800363802</v>
      </c>
      <c r="BB48" s="48">
        <f t="shared" si="34"/>
        <v>0</v>
      </c>
    </row>
    <row r="49" spans="2:54" ht="12.75">
      <c r="B49" s="19">
        <f t="shared" si="35"/>
        <v>41</v>
      </c>
      <c r="C49" s="17"/>
      <c r="D49" s="19">
        <f t="shared" si="36"/>
        <v>1993</v>
      </c>
      <c r="E49" s="17"/>
      <c r="F49" s="33"/>
      <c r="G49" s="33"/>
      <c r="H49" s="33"/>
      <c r="I49" s="33"/>
      <c r="J49" s="33"/>
      <c r="K49" s="47">
        <f t="shared" si="24"/>
        <v>2212</v>
      </c>
      <c r="L49" s="44">
        <v>2212</v>
      </c>
      <c r="N49" s="14">
        <f t="shared" si="37"/>
        <v>1993</v>
      </c>
      <c r="P49" s="35"/>
      <c r="Q49" s="33"/>
      <c r="R49" s="47">
        <f t="shared" si="16"/>
        <v>2212</v>
      </c>
      <c r="S49" s="48" t="e">
        <f t="shared" si="17"/>
        <v>#DIV/0!</v>
      </c>
      <c r="T49" s="12">
        <f t="shared" si="38"/>
        <v>2212</v>
      </c>
      <c r="V49" s="14">
        <f t="shared" si="39"/>
        <v>1993</v>
      </c>
      <c r="X49" s="35">
        <v>5</v>
      </c>
      <c r="Y49" s="33"/>
      <c r="Z49" s="33"/>
      <c r="AA49" s="33"/>
      <c r="AB49" s="33">
        <v>193</v>
      </c>
      <c r="AC49" s="37"/>
      <c r="AD49" s="33"/>
      <c r="AE49" s="33"/>
      <c r="AF49" s="33"/>
      <c r="AG49" s="37"/>
      <c r="AH49" s="33"/>
      <c r="AI49" s="47">
        <f t="shared" si="5"/>
        <v>2014</v>
      </c>
      <c r="AJ49" s="12">
        <f t="shared" si="40"/>
        <v>2212</v>
      </c>
      <c r="AL49" s="14">
        <f t="shared" si="20"/>
        <v>1993</v>
      </c>
      <c r="AN49" s="62">
        <f t="shared" si="25"/>
        <v>0</v>
      </c>
      <c r="AO49" s="63">
        <f t="shared" si="26"/>
        <v>0</v>
      </c>
      <c r="AP49" s="63">
        <f t="shared" si="32"/>
        <v>0.08725135623869801</v>
      </c>
      <c r="AQ49" s="48">
        <f t="shared" si="27"/>
        <v>0.08725135623869801</v>
      </c>
      <c r="AS49" s="69">
        <f t="shared" si="7"/>
        <v>1993</v>
      </c>
      <c r="AU49" s="62">
        <f t="shared" si="8"/>
        <v>0</v>
      </c>
      <c r="AV49" s="63">
        <f t="shared" si="9"/>
        <v>0</v>
      </c>
      <c r="AW49" s="63">
        <f t="shared" si="10"/>
        <v>0</v>
      </c>
      <c r="AX49" s="63">
        <f t="shared" si="11"/>
        <v>0</v>
      </c>
      <c r="AY49" s="63">
        <f t="shared" si="12"/>
        <v>0</v>
      </c>
      <c r="AZ49" s="63">
        <f t="shared" si="13"/>
        <v>0</v>
      </c>
      <c r="BA49" s="63">
        <f t="shared" si="33"/>
        <v>0.0022603978300180833</v>
      </c>
      <c r="BB49" s="48">
        <f t="shared" si="34"/>
        <v>0</v>
      </c>
    </row>
    <row r="50" spans="2:54" ht="12.75">
      <c r="B50" s="19">
        <f t="shared" si="35"/>
        <v>42</v>
      </c>
      <c r="C50" s="17"/>
      <c r="D50" s="19">
        <f t="shared" si="36"/>
        <v>1994</v>
      </c>
      <c r="E50" s="17"/>
      <c r="F50" s="33"/>
      <c r="G50" s="33"/>
      <c r="H50" s="33"/>
      <c r="I50" s="33"/>
      <c r="J50" s="33"/>
      <c r="K50" s="47">
        <f t="shared" si="24"/>
        <v>2131</v>
      </c>
      <c r="L50" s="44">
        <v>2131</v>
      </c>
      <c r="N50" s="14">
        <f t="shared" si="37"/>
        <v>1994</v>
      </c>
      <c r="P50" s="35"/>
      <c r="Q50" s="33"/>
      <c r="R50" s="47">
        <f t="shared" si="16"/>
        <v>2131</v>
      </c>
      <c r="S50" s="48" t="e">
        <f t="shared" si="17"/>
        <v>#DIV/0!</v>
      </c>
      <c r="T50" s="12">
        <f t="shared" si="38"/>
        <v>2131</v>
      </c>
      <c r="V50" s="14">
        <f t="shared" si="39"/>
        <v>1994</v>
      </c>
      <c r="X50" s="35">
        <v>3</v>
      </c>
      <c r="Y50" s="33"/>
      <c r="Z50" s="33"/>
      <c r="AA50" s="33"/>
      <c r="AB50" s="33">
        <v>177</v>
      </c>
      <c r="AC50" s="37"/>
      <c r="AD50" s="33"/>
      <c r="AE50" s="33"/>
      <c r="AF50" s="33"/>
      <c r="AG50" s="37"/>
      <c r="AH50" s="33"/>
      <c r="AI50" s="47">
        <f t="shared" si="5"/>
        <v>1951</v>
      </c>
      <c r="AJ50" s="12">
        <f t="shared" si="40"/>
        <v>2131</v>
      </c>
      <c r="AL50" s="14">
        <f t="shared" si="20"/>
        <v>1994</v>
      </c>
      <c r="AN50" s="62">
        <f t="shared" si="25"/>
        <v>0</v>
      </c>
      <c r="AO50" s="63">
        <f t="shared" si="26"/>
        <v>0</v>
      </c>
      <c r="AP50" s="63">
        <f t="shared" si="32"/>
        <v>0.08305959643359925</v>
      </c>
      <c r="AQ50" s="48">
        <f t="shared" si="27"/>
        <v>0.08305959643359925</v>
      </c>
      <c r="AS50" s="69">
        <f t="shared" si="7"/>
        <v>1994</v>
      </c>
      <c r="AU50" s="62">
        <f t="shared" si="8"/>
        <v>0</v>
      </c>
      <c r="AV50" s="63">
        <f t="shared" si="9"/>
        <v>0</v>
      </c>
      <c r="AW50" s="63">
        <f t="shared" si="10"/>
        <v>0</v>
      </c>
      <c r="AX50" s="63">
        <f t="shared" si="11"/>
        <v>0</v>
      </c>
      <c r="AY50" s="63">
        <f t="shared" si="12"/>
        <v>0</v>
      </c>
      <c r="AZ50" s="63">
        <f t="shared" si="13"/>
        <v>0</v>
      </c>
      <c r="BA50" s="63">
        <f t="shared" si="33"/>
        <v>0.0014077897700610043</v>
      </c>
      <c r="BB50" s="48">
        <f t="shared" si="34"/>
        <v>0</v>
      </c>
    </row>
    <row r="51" spans="2:54" ht="12.75">
      <c r="B51" s="19">
        <f t="shared" si="35"/>
        <v>43</v>
      </c>
      <c r="C51" s="17"/>
      <c r="D51" s="19">
        <f t="shared" si="36"/>
        <v>1995</v>
      </c>
      <c r="E51" s="17"/>
      <c r="F51" s="33"/>
      <c r="G51" s="33"/>
      <c r="H51" s="33"/>
      <c r="I51" s="33"/>
      <c r="J51" s="33"/>
      <c r="K51" s="47">
        <f t="shared" si="24"/>
        <v>2121</v>
      </c>
      <c r="L51" s="44">
        <v>2121</v>
      </c>
      <c r="N51" s="14">
        <f t="shared" si="37"/>
        <v>1995</v>
      </c>
      <c r="P51" s="35"/>
      <c r="Q51" s="33"/>
      <c r="R51" s="47">
        <f t="shared" si="16"/>
        <v>2121</v>
      </c>
      <c r="S51" s="48" t="e">
        <f t="shared" si="17"/>
        <v>#DIV/0!</v>
      </c>
      <c r="T51" s="12">
        <f t="shared" si="38"/>
        <v>2121</v>
      </c>
      <c r="V51" s="14">
        <f t="shared" si="39"/>
        <v>1995</v>
      </c>
      <c r="X51" s="35">
        <v>4</v>
      </c>
      <c r="Y51" s="33"/>
      <c r="Z51" s="33"/>
      <c r="AA51" s="33"/>
      <c r="AB51" s="33">
        <v>180</v>
      </c>
      <c r="AC51" s="37"/>
      <c r="AD51" s="33"/>
      <c r="AE51" s="33"/>
      <c r="AF51" s="33"/>
      <c r="AG51" s="37"/>
      <c r="AH51" s="33"/>
      <c r="AI51" s="47">
        <f t="shared" si="5"/>
        <v>1937</v>
      </c>
      <c r="AJ51" s="12">
        <f t="shared" si="40"/>
        <v>2121</v>
      </c>
      <c r="AL51" s="14">
        <f t="shared" si="20"/>
        <v>1995</v>
      </c>
      <c r="AN51" s="62">
        <f t="shared" si="25"/>
        <v>0</v>
      </c>
      <c r="AO51" s="63">
        <f t="shared" si="26"/>
        <v>0</v>
      </c>
      <c r="AP51" s="63">
        <f aca="true" t="shared" si="41" ref="AP51:AP61">AQ51-AN51-AO51</f>
        <v>0.08486562942008487</v>
      </c>
      <c r="AQ51" s="48">
        <f t="shared" si="27"/>
        <v>0.08486562942008487</v>
      </c>
      <c r="AS51" s="69">
        <f t="shared" si="7"/>
        <v>1995</v>
      </c>
      <c r="AU51" s="62">
        <f t="shared" si="8"/>
        <v>0</v>
      </c>
      <c r="AV51" s="63">
        <f t="shared" si="9"/>
        <v>0</v>
      </c>
      <c r="AW51" s="63">
        <f t="shared" si="10"/>
        <v>0</v>
      </c>
      <c r="AX51" s="63">
        <f t="shared" si="11"/>
        <v>0</v>
      </c>
      <c r="AY51" s="63">
        <f t="shared" si="12"/>
        <v>0</v>
      </c>
      <c r="AZ51" s="63">
        <f t="shared" si="13"/>
        <v>0</v>
      </c>
      <c r="BA51" s="63">
        <f t="shared" si="33"/>
        <v>0.001885902876001886</v>
      </c>
      <c r="BB51" s="48">
        <f t="shared" si="34"/>
        <v>0</v>
      </c>
    </row>
    <row r="52" spans="2:54" ht="12.75">
      <c r="B52" s="19">
        <f t="shared" si="35"/>
        <v>44</v>
      </c>
      <c r="C52" s="17"/>
      <c r="D52" s="19">
        <f t="shared" si="36"/>
        <v>1996</v>
      </c>
      <c r="E52" s="17"/>
      <c r="F52" s="33"/>
      <c r="G52" s="33"/>
      <c r="H52" s="33"/>
      <c r="I52" s="33"/>
      <c r="J52" s="33"/>
      <c r="K52" s="47">
        <f t="shared" si="24"/>
        <v>2137</v>
      </c>
      <c r="L52" s="44">
        <v>2137</v>
      </c>
      <c r="N52" s="14">
        <f t="shared" si="37"/>
        <v>1996</v>
      </c>
      <c r="P52" s="35"/>
      <c r="Q52" s="33"/>
      <c r="R52" s="47">
        <f t="shared" si="16"/>
        <v>2137</v>
      </c>
      <c r="S52" s="48" t="e">
        <f t="shared" si="17"/>
        <v>#DIV/0!</v>
      </c>
      <c r="T52" s="12">
        <f t="shared" si="38"/>
        <v>2137</v>
      </c>
      <c r="V52" s="14">
        <f t="shared" si="39"/>
        <v>1996</v>
      </c>
      <c r="X52" s="35">
        <v>4</v>
      </c>
      <c r="Y52" s="33"/>
      <c r="Z52" s="33"/>
      <c r="AA52" s="33"/>
      <c r="AB52" s="33">
        <v>187</v>
      </c>
      <c r="AC52" s="37"/>
      <c r="AD52" s="33"/>
      <c r="AE52" s="33"/>
      <c r="AF52" s="33"/>
      <c r="AG52" s="37"/>
      <c r="AH52" s="33"/>
      <c r="AI52" s="47">
        <f t="shared" si="5"/>
        <v>1946</v>
      </c>
      <c r="AJ52" s="12">
        <f t="shared" si="40"/>
        <v>2137</v>
      </c>
      <c r="AL52" s="14">
        <f t="shared" si="20"/>
        <v>1996</v>
      </c>
      <c r="AN52" s="62">
        <f t="shared" si="25"/>
        <v>0</v>
      </c>
      <c r="AO52" s="63">
        <f t="shared" si="26"/>
        <v>0</v>
      </c>
      <c r="AP52" s="63">
        <f t="shared" si="41"/>
        <v>0.08750584932147872</v>
      </c>
      <c r="AQ52" s="48">
        <f t="shared" si="27"/>
        <v>0.08750584932147872</v>
      </c>
      <c r="AS52" s="69">
        <f t="shared" si="7"/>
        <v>1996</v>
      </c>
      <c r="AU52" s="62">
        <f t="shared" si="8"/>
        <v>0</v>
      </c>
      <c r="AV52" s="63">
        <f t="shared" si="9"/>
        <v>0</v>
      </c>
      <c r="AW52" s="63">
        <f t="shared" si="10"/>
        <v>0</v>
      </c>
      <c r="AX52" s="63">
        <f t="shared" si="11"/>
        <v>0</v>
      </c>
      <c r="AY52" s="63">
        <f t="shared" si="12"/>
        <v>0</v>
      </c>
      <c r="AZ52" s="63">
        <f t="shared" si="13"/>
        <v>0</v>
      </c>
      <c r="BA52" s="63">
        <f t="shared" si="33"/>
        <v>0.0018717828731867104</v>
      </c>
      <c r="BB52" s="48">
        <f t="shared" si="34"/>
        <v>0</v>
      </c>
    </row>
    <row r="53" spans="2:54" ht="12.75">
      <c r="B53" s="19">
        <f t="shared" si="35"/>
        <v>45</v>
      </c>
      <c r="C53" s="17"/>
      <c r="D53" s="19">
        <f t="shared" si="36"/>
        <v>1997</v>
      </c>
      <c r="E53" s="17"/>
      <c r="F53" s="33"/>
      <c r="G53" s="33"/>
      <c r="H53" s="33"/>
      <c r="I53" s="33"/>
      <c r="J53" s="33"/>
      <c r="K53" s="47">
        <f t="shared" si="24"/>
        <v>2132</v>
      </c>
      <c r="L53" s="44">
        <v>2132</v>
      </c>
      <c r="N53" s="14">
        <f t="shared" si="37"/>
        <v>1997</v>
      </c>
      <c r="P53" s="35"/>
      <c r="Q53" s="33"/>
      <c r="R53" s="47">
        <f t="shared" si="16"/>
        <v>2132</v>
      </c>
      <c r="S53" s="48" t="e">
        <f t="shared" si="17"/>
        <v>#DIV/0!</v>
      </c>
      <c r="T53" s="12">
        <f t="shared" si="38"/>
        <v>2132</v>
      </c>
      <c r="V53" s="14">
        <f t="shared" si="39"/>
        <v>1997</v>
      </c>
      <c r="X53" s="35">
        <v>3</v>
      </c>
      <c r="Y53" s="33"/>
      <c r="Z53" s="33"/>
      <c r="AA53" s="33"/>
      <c r="AB53" s="33">
        <v>186</v>
      </c>
      <c r="AC53" s="37"/>
      <c r="AD53" s="33"/>
      <c r="AE53" s="33"/>
      <c r="AF53" s="33"/>
      <c r="AG53" s="37"/>
      <c r="AH53" s="33"/>
      <c r="AI53" s="47">
        <f t="shared" si="5"/>
        <v>1943</v>
      </c>
      <c r="AJ53" s="12">
        <f t="shared" si="40"/>
        <v>2132</v>
      </c>
      <c r="AL53" s="14">
        <f t="shared" si="20"/>
        <v>1997</v>
      </c>
      <c r="AN53" s="62">
        <f t="shared" si="25"/>
        <v>0</v>
      </c>
      <c r="AO53" s="63">
        <f t="shared" si="26"/>
        <v>0</v>
      </c>
      <c r="AP53" s="63">
        <f t="shared" si="41"/>
        <v>0.08724202626641651</v>
      </c>
      <c r="AQ53" s="48">
        <f t="shared" si="27"/>
        <v>0.08724202626641651</v>
      </c>
      <c r="AS53" s="69">
        <f t="shared" si="7"/>
        <v>1997</v>
      </c>
      <c r="AU53" s="62">
        <f t="shared" si="8"/>
        <v>0</v>
      </c>
      <c r="AV53" s="63">
        <f t="shared" si="9"/>
        <v>0</v>
      </c>
      <c r="AW53" s="63">
        <f t="shared" si="10"/>
        <v>0</v>
      </c>
      <c r="AX53" s="63">
        <f t="shared" si="11"/>
        <v>0</v>
      </c>
      <c r="AY53" s="63">
        <f t="shared" si="12"/>
        <v>0</v>
      </c>
      <c r="AZ53" s="63">
        <f t="shared" si="13"/>
        <v>0</v>
      </c>
      <c r="BA53" s="63">
        <f t="shared" si="33"/>
        <v>0.0014071294559099437</v>
      </c>
      <c r="BB53" s="48">
        <f t="shared" si="34"/>
        <v>0</v>
      </c>
    </row>
    <row r="54" spans="2:54" ht="12.75">
      <c r="B54" s="19">
        <f t="shared" si="35"/>
        <v>46</v>
      </c>
      <c r="C54" s="17"/>
      <c r="D54" s="19">
        <f t="shared" si="36"/>
        <v>1998</v>
      </c>
      <c r="E54" s="17"/>
      <c r="F54" s="33"/>
      <c r="G54" s="33"/>
      <c r="H54" s="33"/>
      <c r="I54" s="33"/>
      <c r="J54" s="33"/>
      <c r="K54" s="47">
        <f t="shared" si="24"/>
        <v>2257</v>
      </c>
      <c r="L54" s="44">
        <v>2257</v>
      </c>
      <c r="N54" s="14">
        <f t="shared" si="37"/>
        <v>1998</v>
      </c>
      <c r="P54" s="35"/>
      <c r="Q54" s="33"/>
      <c r="R54" s="47">
        <f t="shared" si="16"/>
        <v>2257</v>
      </c>
      <c r="S54" s="48" t="e">
        <f t="shared" si="17"/>
        <v>#DIV/0!</v>
      </c>
      <c r="T54" s="12">
        <f t="shared" si="38"/>
        <v>2257</v>
      </c>
      <c r="V54" s="14">
        <f t="shared" si="39"/>
        <v>1998</v>
      </c>
      <c r="X54" s="35">
        <v>6</v>
      </c>
      <c r="Y54" s="33"/>
      <c r="Z54" s="33"/>
      <c r="AA54" s="33"/>
      <c r="AB54" s="33">
        <v>194</v>
      </c>
      <c r="AC54" s="37"/>
      <c r="AD54" s="33"/>
      <c r="AE54" s="33"/>
      <c r="AF54" s="33"/>
      <c r="AG54" s="37"/>
      <c r="AH54" s="33"/>
      <c r="AI54" s="47">
        <f t="shared" si="5"/>
        <v>2057</v>
      </c>
      <c r="AJ54" s="12">
        <f t="shared" si="40"/>
        <v>2257</v>
      </c>
      <c r="AL54" s="14">
        <f t="shared" si="20"/>
        <v>1998</v>
      </c>
      <c r="AN54" s="62">
        <f t="shared" si="25"/>
        <v>0</v>
      </c>
      <c r="AO54" s="63">
        <f t="shared" si="26"/>
        <v>0</v>
      </c>
      <c r="AP54" s="63">
        <f t="shared" si="41"/>
        <v>0.08595480726628267</v>
      </c>
      <c r="AQ54" s="48">
        <f t="shared" si="27"/>
        <v>0.08595480726628267</v>
      </c>
      <c r="AS54" s="69">
        <f t="shared" si="7"/>
        <v>1998</v>
      </c>
      <c r="AU54" s="62">
        <f t="shared" si="8"/>
        <v>0</v>
      </c>
      <c r="AV54" s="63">
        <f t="shared" si="9"/>
        <v>0</v>
      </c>
      <c r="AW54" s="63">
        <f t="shared" si="10"/>
        <v>0</v>
      </c>
      <c r="AX54" s="63">
        <f t="shared" si="11"/>
        <v>0</v>
      </c>
      <c r="AY54" s="63">
        <f t="shared" si="12"/>
        <v>0</v>
      </c>
      <c r="AZ54" s="63">
        <f t="shared" si="13"/>
        <v>0</v>
      </c>
      <c r="BA54" s="63">
        <f t="shared" si="33"/>
        <v>0.002658396101019052</v>
      </c>
      <c r="BB54" s="48">
        <f t="shared" si="34"/>
        <v>0</v>
      </c>
    </row>
    <row r="55" spans="2:54" ht="12.75">
      <c r="B55" s="19">
        <f t="shared" si="35"/>
        <v>47</v>
      </c>
      <c r="C55" s="17"/>
      <c r="D55" s="19">
        <f t="shared" si="36"/>
        <v>1999</v>
      </c>
      <c r="E55" s="17"/>
      <c r="F55" s="33"/>
      <c r="G55" s="33"/>
      <c r="H55" s="33"/>
      <c r="I55" s="33"/>
      <c r="J55" s="33"/>
      <c r="K55" s="47">
        <f t="shared" si="24"/>
        <v>2310</v>
      </c>
      <c r="L55" s="44">
        <v>2310</v>
      </c>
      <c r="N55" s="14">
        <f t="shared" si="37"/>
        <v>1999</v>
      </c>
      <c r="P55" s="35"/>
      <c r="Q55" s="33"/>
      <c r="R55" s="47">
        <f t="shared" si="16"/>
        <v>2310</v>
      </c>
      <c r="S55" s="48" t="e">
        <f t="shared" si="17"/>
        <v>#DIV/0!</v>
      </c>
      <c r="T55" s="12">
        <f t="shared" si="38"/>
        <v>2310</v>
      </c>
      <c r="V55" s="14">
        <f t="shared" si="39"/>
        <v>1999</v>
      </c>
      <c r="X55" s="35">
        <v>4</v>
      </c>
      <c r="Y55" s="33"/>
      <c r="Z55" s="33"/>
      <c r="AA55" s="33"/>
      <c r="AB55" s="33">
        <v>209</v>
      </c>
      <c r="AC55" s="37"/>
      <c r="AD55" s="33"/>
      <c r="AE55" s="33"/>
      <c r="AF55" s="33"/>
      <c r="AG55" s="37"/>
      <c r="AH55" s="33"/>
      <c r="AI55" s="47">
        <f t="shared" si="5"/>
        <v>2097</v>
      </c>
      <c r="AJ55" s="12">
        <f t="shared" si="40"/>
        <v>2310</v>
      </c>
      <c r="AL55" s="14">
        <f t="shared" si="20"/>
        <v>1999</v>
      </c>
      <c r="AN55" s="62">
        <f t="shared" si="25"/>
        <v>0</v>
      </c>
      <c r="AO55" s="63">
        <f t="shared" si="26"/>
        <v>0</v>
      </c>
      <c r="AP55" s="63">
        <f t="shared" si="41"/>
        <v>0.09047619047619047</v>
      </c>
      <c r="AQ55" s="48">
        <f t="shared" si="27"/>
        <v>0.09047619047619047</v>
      </c>
      <c r="AS55" s="69">
        <f t="shared" si="7"/>
        <v>1999</v>
      </c>
      <c r="AU55" s="62">
        <f t="shared" si="8"/>
        <v>0</v>
      </c>
      <c r="AV55" s="63">
        <f t="shared" si="9"/>
        <v>0</v>
      </c>
      <c r="AW55" s="63">
        <f t="shared" si="10"/>
        <v>0</v>
      </c>
      <c r="AX55" s="63">
        <f t="shared" si="11"/>
        <v>0</v>
      </c>
      <c r="AY55" s="63">
        <f t="shared" si="12"/>
        <v>0</v>
      </c>
      <c r="AZ55" s="63">
        <f t="shared" si="13"/>
        <v>0</v>
      </c>
      <c r="BA55" s="63">
        <f t="shared" si="33"/>
        <v>0.0017316017316017316</v>
      </c>
      <c r="BB55" s="48">
        <f t="shared" si="34"/>
        <v>0</v>
      </c>
    </row>
    <row r="56" spans="2:54" ht="12.75">
      <c r="B56" s="19">
        <f t="shared" si="35"/>
        <v>48</v>
      </c>
      <c r="C56" s="17"/>
      <c r="D56" s="19">
        <f t="shared" si="36"/>
        <v>2000</v>
      </c>
      <c r="E56" s="17"/>
      <c r="F56" s="64">
        <v>1286</v>
      </c>
      <c r="G56" s="64">
        <v>72</v>
      </c>
      <c r="H56" s="64">
        <v>524</v>
      </c>
      <c r="I56" s="64">
        <v>56</v>
      </c>
      <c r="J56" s="64">
        <v>415</v>
      </c>
      <c r="K56" s="47">
        <f t="shared" si="24"/>
        <v>0</v>
      </c>
      <c r="L56" s="44">
        <v>2353</v>
      </c>
      <c r="N56" s="14">
        <f t="shared" si="37"/>
        <v>2000</v>
      </c>
      <c r="P56" s="35"/>
      <c r="Q56" s="33"/>
      <c r="R56" s="47">
        <f t="shared" si="16"/>
        <v>2353</v>
      </c>
      <c r="S56" s="48" t="e">
        <f t="shared" si="17"/>
        <v>#DIV/0!</v>
      </c>
      <c r="T56" s="12">
        <f t="shared" si="38"/>
        <v>2353</v>
      </c>
      <c r="V56" s="14">
        <f t="shared" si="39"/>
        <v>2000</v>
      </c>
      <c r="X56" s="35">
        <v>3</v>
      </c>
      <c r="Y56" s="33"/>
      <c r="Z56" s="33"/>
      <c r="AA56" s="33"/>
      <c r="AB56" s="33">
        <v>213</v>
      </c>
      <c r="AC56" s="37"/>
      <c r="AD56" s="33"/>
      <c r="AE56" s="33"/>
      <c r="AF56" s="33"/>
      <c r="AG56" s="37"/>
      <c r="AH56" s="33"/>
      <c r="AI56" s="47">
        <f t="shared" si="5"/>
        <v>2137</v>
      </c>
      <c r="AJ56" s="12">
        <f t="shared" si="40"/>
        <v>2353</v>
      </c>
      <c r="AL56" s="14">
        <f t="shared" si="20"/>
        <v>2000</v>
      </c>
      <c r="AN56" s="62">
        <f t="shared" si="25"/>
        <v>0</v>
      </c>
      <c r="AO56" s="63">
        <f t="shared" si="26"/>
        <v>0</v>
      </c>
      <c r="AP56" s="63">
        <f t="shared" si="41"/>
        <v>0.09052273693157671</v>
      </c>
      <c r="AQ56" s="48">
        <f t="shared" si="27"/>
        <v>0.09052273693157671</v>
      </c>
      <c r="AS56" s="69">
        <f t="shared" si="7"/>
        <v>2000</v>
      </c>
      <c r="AU56" s="62">
        <f t="shared" si="8"/>
        <v>0</v>
      </c>
      <c r="AV56" s="63">
        <f t="shared" si="9"/>
        <v>0</v>
      </c>
      <c r="AW56" s="63">
        <f t="shared" si="10"/>
        <v>0</v>
      </c>
      <c r="AX56" s="63">
        <f t="shared" si="11"/>
        <v>0</v>
      </c>
      <c r="AY56" s="63">
        <f t="shared" si="12"/>
        <v>0</v>
      </c>
      <c r="AZ56" s="63">
        <f t="shared" si="13"/>
        <v>0</v>
      </c>
      <c r="BA56" s="63">
        <f t="shared" si="33"/>
        <v>0.0012749681257968552</v>
      </c>
      <c r="BB56" s="48">
        <f t="shared" si="34"/>
        <v>0</v>
      </c>
    </row>
    <row r="57" spans="2:54" ht="12.75">
      <c r="B57" s="19">
        <f t="shared" si="35"/>
        <v>49</v>
      </c>
      <c r="C57" s="17"/>
      <c r="D57" s="19">
        <f t="shared" si="36"/>
        <v>2001</v>
      </c>
      <c r="E57" s="17"/>
      <c r="F57" s="64">
        <v>1295</v>
      </c>
      <c r="G57" s="64">
        <v>79</v>
      </c>
      <c r="H57" s="64">
        <v>563</v>
      </c>
      <c r="I57" s="64">
        <v>57</v>
      </c>
      <c r="J57" s="64">
        <v>422</v>
      </c>
      <c r="K57" s="47">
        <f t="shared" si="24"/>
        <v>0</v>
      </c>
      <c r="L57" s="44">
        <v>2416</v>
      </c>
      <c r="N57" s="14">
        <f t="shared" si="37"/>
        <v>2001</v>
      </c>
      <c r="P57" s="35"/>
      <c r="Q57" s="33"/>
      <c r="R57" s="47">
        <f t="shared" si="16"/>
        <v>2416</v>
      </c>
      <c r="S57" s="48" t="e">
        <f t="shared" si="17"/>
        <v>#DIV/0!</v>
      </c>
      <c r="T57" s="12">
        <f t="shared" si="38"/>
        <v>2416</v>
      </c>
      <c r="V57" s="14">
        <f t="shared" si="39"/>
        <v>2001</v>
      </c>
      <c r="X57" s="35">
        <v>5</v>
      </c>
      <c r="Y57" s="33"/>
      <c r="Z57" s="33"/>
      <c r="AA57" s="33"/>
      <c r="AB57" s="33">
        <v>222</v>
      </c>
      <c r="AC57" s="37"/>
      <c r="AD57" s="33"/>
      <c r="AE57" s="33"/>
      <c r="AF57" s="33"/>
      <c r="AG57" s="37"/>
      <c r="AH57" s="33"/>
      <c r="AI57" s="47">
        <f t="shared" si="5"/>
        <v>2189</v>
      </c>
      <c r="AJ57" s="12">
        <f t="shared" si="40"/>
        <v>2416</v>
      </c>
      <c r="AL57" s="14">
        <f t="shared" si="20"/>
        <v>2001</v>
      </c>
      <c r="AN57" s="62">
        <f t="shared" si="25"/>
        <v>0</v>
      </c>
      <c r="AO57" s="63">
        <f t="shared" si="26"/>
        <v>0</v>
      </c>
      <c r="AP57" s="63">
        <f t="shared" si="41"/>
        <v>0.09188741721854304</v>
      </c>
      <c r="AQ57" s="48">
        <f t="shared" si="27"/>
        <v>0.09188741721854304</v>
      </c>
      <c r="AS57" s="69">
        <f t="shared" si="7"/>
        <v>2001</v>
      </c>
      <c r="AU57" s="62">
        <f t="shared" si="8"/>
        <v>0</v>
      </c>
      <c r="AV57" s="63">
        <f t="shared" si="9"/>
        <v>0</v>
      </c>
      <c r="AW57" s="63">
        <f t="shared" si="10"/>
        <v>0</v>
      </c>
      <c r="AX57" s="63">
        <f t="shared" si="11"/>
        <v>0</v>
      </c>
      <c r="AY57" s="63">
        <f t="shared" si="12"/>
        <v>0</v>
      </c>
      <c r="AZ57" s="63">
        <f t="shared" si="13"/>
        <v>0</v>
      </c>
      <c r="BA57" s="63">
        <f t="shared" si="33"/>
        <v>0.0020695364238410598</v>
      </c>
      <c r="BB57" s="48">
        <f t="shared" si="34"/>
        <v>0</v>
      </c>
    </row>
    <row r="58" spans="2:54" ht="12.75">
      <c r="B58" s="19">
        <f t="shared" si="35"/>
        <v>50</v>
      </c>
      <c r="C58" s="17"/>
      <c r="D58" s="19">
        <f t="shared" si="36"/>
        <v>2002</v>
      </c>
      <c r="E58" s="17"/>
      <c r="F58" s="64">
        <v>1255</v>
      </c>
      <c r="G58" s="64">
        <v>67</v>
      </c>
      <c r="H58" s="64">
        <v>553</v>
      </c>
      <c r="I58" s="64">
        <v>54</v>
      </c>
      <c r="J58" s="64">
        <v>435</v>
      </c>
      <c r="K58" s="47">
        <f t="shared" si="24"/>
        <v>0</v>
      </c>
      <c r="L58" s="44">
        <v>2364</v>
      </c>
      <c r="N58" s="14">
        <f t="shared" si="37"/>
        <v>2002</v>
      </c>
      <c r="P58" s="35"/>
      <c r="Q58" s="33"/>
      <c r="R58" s="47">
        <f t="shared" si="16"/>
        <v>2364</v>
      </c>
      <c r="S58" s="48" t="e">
        <f t="shared" si="17"/>
        <v>#DIV/0!</v>
      </c>
      <c r="T58" s="12">
        <f t="shared" si="38"/>
        <v>2364</v>
      </c>
      <c r="V58" s="14">
        <f t="shared" si="39"/>
        <v>2002</v>
      </c>
      <c r="X58" s="35">
        <v>8</v>
      </c>
      <c r="Y58" s="33"/>
      <c r="Z58" s="33"/>
      <c r="AA58" s="33"/>
      <c r="AB58" s="33">
        <v>184</v>
      </c>
      <c r="AC58" s="37"/>
      <c r="AD58" s="33"/>
      <c r="AE58" s="33"/>
      <c r="AF58" s="33"/>
      <c r="AG58" s="37"/>
      <c r="AH58" s="33"/>
      <c r="AI58" s="47">
        <f t="shared" si="5"/>
        <v>2172</v>
      </c>
      <c r="AJ58" s="12">
        <f t="shared" si="40"/>
        <v>2364</v>
      </c>
      <c r="AL58" s="14">
        <f t="shared" si="20"/>
        <v>2002</v>
      </c>
      <c r="AN58" s="62">
        <f t="shared" si="25"/>
        <v>0</v>
      </c>
      <c r="AO58" s="63">
        <f t="shared" si="26"/>
        <v>0</v>
      </c>
      <c r="AP58" s="63">
        <f t="shared" si="41"/>
        <v>0.077834179357022</v>
      </c>
      <c r="AQ58" s="48">
        <f t="shared" si="27"/>
        <v>0.077834179357022</v>
      </c>
      <c r="AS58" s="69">
        <f t="shared" si="7"/>
        <v>2002</v>
      </c>
      <c r="AU58" s="62">
        <f t="shared" si="8"/>
        <v>0</v>
      </c>
      <c r="AV58" s="63">
        <f t="shared" si="9"/>
        <v>0</v>
      </c>
      <c r="AW58" s="63">
        <f t="shared" si="10"/>
        <v>0</v>
      </c>
      <c r="AX58" s="63">
        <f t="shared" si="11"/>
        <v>0</v>
      </c>
      <c r="AY58" s="63">
        <f t="shared" si="12"/>
        <v>0</v>
      </c>
      <c r="AZ58" s="63">
        <f t="shared" si="13"/>
        <v>0</v>
      </c>
      <c r="BA58" s="63">
        <f t="shared" si="33"/>
        <v>0.00338409475465313</v>
      </c>
      <c r="BB58" s="48">
        <f t="shared" si="34"/>
        <v>0</v>
      </c>
    </row>
    <row r="59" spans="2:54" ht="12.75">
      <c r="B59" s="19">
        <f t="shared" si="35"/>
        <v>51</v>
      </c>
      <c r="C59" s="17"/>
      <c r="D59" s="19">
        <f t="shared" si="36"/>
        <v>2003</v>
      </c>
      <c r="E59" s="17"/>
      <c r="F59" s="32">
        <v>1082</v>
      </c>
      <c r="G59" s="32">
        <v>57</v>
      </c>
      <c r="H59" s="32">
        <v>473</v>
      </c>
      <c r="I59" s="32">
        <v>34</v>
      </c>
      <c r="J59" s="32">
        <v>395</v>
      </c>
      <c r="K59" s="47">
        <f t="shared" si="24"/>
        <v>141</v>
      </c>
      <c r="L59" s="44">
        <v>2182</v>
      </c>
      <c r="N59" s="14">
        <f t="shared" si="37"/>
        <v>2003</v>
      </c>
      <c r="P59" s="35"/>
      <c r="Q59" s="33"/>
      <c r="R59" s="47">
        <f t="shared" si="16"/>
        <v>2182</v>
      </c>
      <c r="S59" s="48" t="e">
        <f t="shared" si="17"/>
        <v>#DIV/0!</v>
      </c>
      <c r="T59" s="12">
        <f t="shared" si="38"/>
        <v>2182</v>
      </c>
      <c r="V59" s="14">
        <f t="shared" si="39"/>
        <v>2003</v>
      </c>
      <c r="X59" s="35">
        <v>5</v>
      </c>
      <c r="Y59" s="33"/>
      <c r="Z59" s="33"/>
      <c r="AA59" s="33"/>
      <c r="AB59" s="33">
        <v>150</v>
      </c>
      <c r="AC59" s="37"/>
      <c r="AD59" s="33"/>
      <c r="AE59" s="33"/>
      <c r="AF59" s="33"/>
      <c r="AG59" s="37"/>
      <c r="AH59" s="33"/>
      <c r="AI59" s="47">
        <f t="shared" si="5"/>
        <v>2027</v>
      </c>
      <c r="AJ59" s="12">
        <f t="shared" si="40"/>
        <v>2182</v>
      </c>
      <c r="AL59" s="14">
        <f t="shared" si="20"/>
        <v>2003</v>
      </c>
      <c r="AN59" s="62">
        <f t="shared" si="25"/>
        <v>0</v>
      </c>
      <c r="AO59" s="63">
        <f t="shared" si="26"/>
        <v>0</v>
      </c>
      <c r="AP59" s="63">
        <f t="shared" si="41"/>
        <v>0.06874427131072411</v>
      </c>
      <c r="AQ59" s="48">
        <f t="shared" si="27"/>
        <v>0.06874427131072411</v>
      </c>
      <c r="AS59" s="69">
        <f t="shared" si="7"/>
        <v>2003</v>
      </c>
      <c r="AU59" s="62">
        <f t="shared" si="8"/>
        <v>0</v>
      </c>
      <c r="AV59" s="63">
        <f t="shared" si="9"/>
        <v>0</v>
      </c>
      <c r="AW59" s="63">
        <f t="shared" si="10"/>
        <v>0</v>
      </c>
      <c r="AX59" s="63">
        <f t="shared" si="11"/>
        <v>0</v>
      </c>
      <c r="AY59" s="63">
        <f t="shared" si="12"/>
        <v>0</v>
      </c>
      <c r="AZ59" s="63">
        <f t="shared" si="13"/>
        <v>0</v>
      </c>
      <c r="BA59" s="63">
        <f t="shared" si="33"/>
        <v>0.00229147571035747</v>
      </c>
      <c r="BB59" s="48">
        <f t="shared" si="34"/>
        <v>0</v>
      </c>
    </row>
    <row r="60" spans="2:54" ht="12.75">
      <c r="B60" s="19">
        <f t="shared" si="35"/>
        <v>52</v>
      </c>
      <c r="C60" s="17"/>
      <c r="D60" s="19">
        <f t="shared" si="36"/>
        <v>2004</v>
      </c>
      <c r="E60" s="17"/>
      <c r="F60" s="33">
        <v>1084</v>
      </c>
      <c r="G60" s="33">
        <v>50</v>
      </c>
      <c r="H60" s="33">
        <v>500</v>
      </c>
      <c r="I60" s="33">
        <v>30</v>
      </c>
      <c r="J60" s="33">
        <v>365</v>
      </c>
      <c r="K60" s="47">
        <f t="shared" si="24"/>
        <v>170</v>
      </c>
      <c r="L60" s="44">
        <v>2199</v>
      </c>
      <c r="N60" s="14">
        <f t="shared" si="37"/>
        <v>2004</v>
      </c>
      <c r="P60" s="35"/>
      <c r="Q60" s="33"/>
      <c r="R60" s="47">
        <f t="shared" si="16"/>
        <v>2199</v>
      </c>
      <c r="S60" s="48" t="e">
        <f t="shared" si="17"/>
        <v>#DIV/0!</v>
      </c>
      <c r="T60" s="12">
        <f t="shared" si="38"/>
        <v>2199</v>
      </c>
      <c r="V60" s="14">
        <f t="shared" si="39"/>
        <v>2004</v>
      </c>
      <c r="X60" s="35">
        <v>6</v>
      </c>
      <c r="Y60" s="33"/>
      <c r="Z60" s="33"/>
      <c r="AA60" s="33"/>
      <c r="AB60" s="33">
        <v>164</v>
      </c>
      <c r="AC60" s="37"/>
      <c r="AD60" s="33"/>
      <c r="AE60" s="33"/>
      <c r="AF60" s="33"/>
      <c r="AG60" s="37"/>
      <c r="AH60" s="33"/>
      <c r="AI60" s="47">
        <f t="shared" si="5"/>
        <v>2029</v>
      </c>
      <c r="AJ60" s="12">
        <f t="shared" si="40"/>
        <v>2199</v>
      </c>
      <c r="AL60" s="14">
        <f t="shared" si="20"/>
        <v>2004</v>
      </c>
      <c r="AN60" s="62">
        <f t="shared" si="25"/>
        <v>0</v>
      </c>
      <c r="AO60" s="63">
        <f t="shared" si="26"/>
        <v>0</v>
      </c>
      <c r="AP60" s="63">
        <f t="shared" si="41"/>
        <v>0.0745793542519327</v>
      </c>
      <c r="AQ60" s="48">
        <f t="shared" si="27"/>
        <v>0.0745793542519327</v>
      </c>
      <c r="AS60" s="69">
        <f t="shared" si="7"/>
        <v>2004</v>
      </c>
      <c r="AU60" s="62">
        <f t="shared" si="8"/>
        <v>0</v>
      </c>
      <c r="AV60" s="63">
        <f t="shared" si="9"/>
        <v>0</v>
      </c>
      <c r="AW60" s="63">
        <f t="shared" si="10"/>
        <v>0</v>
      </c>
      <c r="AX60" s="63">
        <f t="shared" si="11"/>
        <v>0</v>
      </c>
      <c r="AY60" s="63">
        <f t="shared" si="12"/>
        <v>0</v>
      </c>
      <c r="AZ60" s="63">
        <f t="shared" si="13"/>
        <v>0</v>
      </c>
      <c r="BA60" s="63">
        <f t="shared" si="33"/>
        <v>0.002728512960436562</v>
      </c>
      <c r="BB60" s="48">
        <f t="shared" si="34"/>
        <v>0</v>
      </c>
    </row>
    <row r="61" spans="2:54" ht="12.75">
      <c r="B61" s="19">
        <f t="shared" si="35"/>
        <v>53</v>
      </c>
      <c r="C61" s="17"/>
      <c r="D61" s="19">
        <f t="shared" si="36"/>
        <v>2005</v>
      </c>
      <c r="E61" s="17"/>
      <c r="F61" s="33">
        <v>1170</v>
      </c>
      <c r="G61" s="33">
        <v>59</v>
      </c>
      <c r="H61" s="33">
        <v>536</v>
      </c>
      <c r="I61" s="33">
        <v>35</v>
      </c>
      <c r="J61" s="33">
        <v>393</v>
      </c>
      <c r="K61" s="47">
        <f t="shared" si="24"/>
        <v>0</v>
      </c>
      <c r="L61" s="44">
        <v>2193</v>
      </c>
      <c r="N61" s="14">
        <f t="shared" si="37"/>
        <v>2005</v>
      </c>
      <c r="P61" s="35"/>
      <c r="Q61" s="33"/>
      <c r="R61" s="47">
        <f t="shared" si="16"/>
        <v>2193</v>
      </c>
      <c r="S61" s="48" t="e">
        <f t="shared" si="17"/>
        <v>#DIV/0!</v>
      </c>
      <c r="T61" s="12">
        <f t="shared" si="38"/>
        <v>2193</v>
      </c>
      <c r="V61" s="14">
        <f t="shared" si="39"/>
        <v>2005</v>
      </c>
      <c r="X61" s="35">
        <v>4</v>
      </c>
      <c r="Y61" s="33"/>
      <c r="Z61" s="33"/>
      <c r="AA61" s="33"/>
      <c r="AB61" s="33">
        <v>186</v>
      </c>
      <c r="AC61" s="37"/>
      <c r="AD61" s="33"/>
      <c r="AE61" s="33"/>
      <c r="AF61" s="33"/>
      <c r="AG61" s="37"/>
      <c r="AH61" s="33"/>
      <c r="AI61" s="47">
        <f t="shared" si="5"/>
        <v>2003</v>
      </c>
      <c r="AJ61" s="12">
        <f t="shared" si="40"/>
        <v>2193</v>
      </c>
      <c r="AL61" s="14">
        <f t="shared" si="20"/>
        <v>2005</v>
      </c>
      <c r="AN61" s="62">
        <f t="shared" si="25"/>
        <v>0</v>
      </c>
      <c r="AO61" s="63">
        <f t="shared" si="26"/>
        <v>0</v>
      </c>
      <c r="AP61" s="63">
        <f t="shared" si="41"/>
        <v>0.08481532147742818</v>
      </c>
      <c r="AQ61" s="48">
        <f t="shared" si="27"/>
        <v>0.08481532147742818</v>
      </c>
      <c r="AS61" s="69">
        <f t="shared" si="7"/>
        <v>2005</v>
      </c>
      <c r="AU61" s="62">
        <f t="shared" si="8"/>
        <v>0</v>
      </c>
      <c r="AV61" s="63">
        <f t="shared" si="9"/>
        <v>0</v>
      </c>
      <c r="AW61" s="63">
        <f t="shared" si="10"/>
        <v>0</v>
      </c>
      <c r="AX61" s="63">
        <f t="shared" si="11"/>
        <v>0</v>
      </c>
      <c r="AY61" s="63">
        <f t="shared" si="12"/>
        <v>0</v>
      </c>
      <c r="AZ61" s="63">
        <f t="shared" si="13"/>
        <v>0</v>
      </c>
      <c r="BA61" s="63">
        <f t="shared" si="33"/>
        <v>0.001823985408116735</v>
      </c>
      <c r="BB61" s="48">
        <f t="shared" si="34"/>
        <v>0</v>
      </c>
    </row>
    <row r="62" spans="2:54" ht="12.75">
      <c r="B62" s="19">
        <f t="shared" si="35"/>
        <v>54</v>
      </c>
      <c r="C62" s="17"/>
      <c r="D62" s="19">
        <f t="shared" si="36"/>
        <v>2006</v>
      </c>
      <c r="E62" s="17"/>
      <c r="F62" s="33">
        <v>1134</v>
      </c>
      <c r="G62" s="33">
        <v>59</v>
      </c>
      <c r="H62" s="33">
        <v>547</v>
      </c>
      <c r="I62" s="33">
        <v>29</v>
      </c>
      <c r="J62" s="33">
        <v>393</v>
      </c>
      <c r="K62" s="47">
        <f t="shared" si="24"/>
        <v>0</v>
      </c>
      <c r="L62" s="44">
        <v>2162</v>
      </c>
      <c r="N62" s="14">
        <f t="shared" si="37"/>
        <v>2006</v>
      </c>
      <c r="P62" s="35"/>
      <c r="Q62" s="33"/>
      <c r="R62" s="47">
        <f t="shared" si="16"/>
        <v>2162</v>
      </c>
      <c r="S62" s="48" t="e">
        <f t="shared" si="17"/>
        <v>#DIV/0!</v>
      </c>
      <c r="T62" s="12">
        <f t="shared" si="38"/>
        <v>2162</v>
      </c>
      <c r="V62" s="14">
        <f t="shared" si="39"/>
        <v>2006</v>
      </c>
      <c r="X62" s="35">
        <v>5</v>
      </c>
      <c r="Y62" s="33"/>
      <c r="Z62" s="33"/>
      <c r="AA62" s="33"/>
      <c r="AB62" s="33">
        <v>165</v>
      </c>
      <c r="AC62" s="37"/>
      <c r="AD62" s="33"/>
      <c r="AE62" s="33"/>
      <c r="AF62" s="33"/>
      <c r="AG62" s="37"/>
      <c r="AH62" s="33"/>
      <c r="AI62" s="47">
        <f t="shared" si="5"/>
        <v>1992</v>
      </c>
      <c r="AJ62" s="12">
        <f t="shared" si="40"/>
        <v>2162</v>
      </c>
      <c r="AL62" s="14">
        <f t="shared" si="20"/>
        <v>2006</v>
      </c>
      <c r="AN62" s="62">
        <f t="shared" si="25"/>
        <v>0</v>
      </c>
      <c r="AO62" s="63">
        <f t="shared" si="26"/>
        <v>0</v>
      </c>
      <c r="AP62" s="63">
        <f aca="true" t="shared" si="42" ref="AP62:AP74">AQ62-AN62-AO62</f>
        <v>0.07631822386679</v>
      </c>
      <c r="AQ62" s="48">
        <f t="shared" si="27"/>
        <v>0.07631822386679</v>
      </c>
      <c r="AS62" s="69">
        <f t="shared" si="7"/>
        <v>2006</v>
      </c>
      <c r="AU62" s="62">
        <f t="shared" si="8"/>
        <v>0</v>
      </c>
      <c r="AV62" s="63">
        <f t="shared" si="9"/>
        <v>0</v>
      </c>
      <c r="AW62" s="63">
        <f t="shared" si="10"/>
        <v>0</v>
      </c>
      <c r="AX62" s="63">
        <f t="shared" si="11"/>
        <v>0</v>
      </c>
      <c r="AY62" s="63">
        <f t="shared" si="12"/>
        <v>0</v>
      </c>
      <c r="AZ62" s="63">
        <f t="shared" si="13"/>
        <v>0</v>
      </c>
      <c r="BA62" s="63">
        <f t="shared" si="33"/>
        <v>0.002312673450508788</v>
      </c>
      <c r="BB62" s="48">
        <f t="shared" si="34"/>
        <v>0</v>
      </c>
    </row>
    <row r="63" spans="2:54" ht="12.75">
      <c r="B63" s="19">
        <f t="shared" si="35"/>
        <v>55</v>
      </c>
      <c r="C63" s="17"/>
      <c r="D63" s="19">
        <f t="shared" si="36"/>
        <v>2007</v>
      </c>
      <c r="E63" s="17"/>
      <c r="F63" s="33">
        <v>1164</v>
      </c>
      <c r="G63" s="33">
        <v>63</v>
      </c>
      <c r="H63" s="33">
        <v>571</v>
      </c>
      <c r="I63" s="33">
        <v>33</v>
      </c>
      <c r="J63" s="33">
        <v>399</v>
      </c>
      <c r="K63" s="47">
        <f t="shared" si="24"/>
        <v>0</v>
      </c>
      <c r="L63" s="44">
        <v>2230</v>
      </c>
      <c r="N63" s="14">
        <f t="shared" si="37"/>
        <v>2007</v>
      </c>
      <c r="P63" s="35"/>
      <c r="Q63" s="33"/>
      <c r="R63" s="47">
        <f t="shared" si="16"/>
        <v>2230</v>
      </c>
      <c r="S63" s="48" t="e">
        <f t="shared" si="17"/>
        <v>#DIV/0!</v>
      </c>
      <c r="T63" s="12">
        <f t="shared" si="38"/>
        <v>2230</v>
      </c>
      <c r="V63" s="14">
        <f t="shared" si="39"/>
        <v>2007</v>
      </c>
      <c r="X63" s="35">
        <v>9</v>
      </c>
      <c r="Y63" s="33"/>
      <c r="Z63" s="33">
        <v>53</v>
      </c>
      <c r="AA63" s="33"/>
      <c r="AB63" s="37"/>
      <c r="AC63" s="37"/>
      <c r="AD63" s="33"/>
      <c r="AE63" s="33"/>
      <c r="AF63" s="33"/>
      <c r="AG63" s="37"/>
      <c r="AH63" s="33"/>
      <c r="AI63" s="47">
        <f t="shared" si="5"/>
        <v>2168</v>
      </c>
      <c r="AJ63" s="12">
        <f t="shared" si="40"/>
        <v>2230</v>
      </c>
      <c r="AL63" s="14">
        <f t="shared" si="20"/>
        <v>2007</v>
      </c>
      <c r="AN63" s="62">
        <f aca="true" t="shared" si="43" ref="AN63:AN81">Z63/AJ63</f>
        <v>0.02376681614349776</v>
      </c>
      <c r="AO63" s="63">
        <f aca="true" t="shared" si="44" ref="AO63:AO81">AA63/AJ63</f>
        <v>0</v>
      </c>
      <c r="AP63" s="63">
        <f t="shared" si="42"/>
        <v>0</v>
      </c>
      <c r="AQ63" s="48">
        <f t="shared" si="27"/>
        <v>0.02376681614349776</v>
      </c>
      <c r="AS63" s="69">
        <f t="shared" si="7"/>
        <v>2007</v>
      </c>
      <c r="AU63" s="62">
        <f t="shared" si="8"/>
        <v>0</v>
      </c>
      <c r="AV63" s="63">
        <f t="shared" si="9"/>
        <v>0</v>
      </c>
      <c r="AW63" s="63">
        <f t="shared" si="10"/>
        <v>0</v>
      </c>
      <c r="AX63" s="63">
        <f t="shared" si="11"/>
        <v>0</v>
      </c>
      <c r="AY63" s="63">
        <f t="shared" si="12"/>
        <v>0</v>
      </c>
      <c r="AZ63" s="63">
        <f t="shared" si="13"/>
        <v>0</v>
      </c>
      <c r="BA63" s="63">
        <f t="shared" si="33"/>
        <v>0.004035874439461884</v>
      </c>
      <c r="BB63" s="48">
        <f t="shared" si="34"/>
        <v>0</v>
      </c>
    </row>
    <row r="64" spans="2:54" ht="12.75">
      <c r="B64" s="19">
        <f t="shared" si="35"/>
        <v>56</v>
      </c>
      <c r="C64" s="17"/>
      <c r="D64" s="19">
        <f t="shared" si="36"/>
        <v>2008</v>
      </c>
      <c r="E64" s="17"/>
      <c r="F64" s="33">
        <v>1198</v>
      </c>
      <c r="G64" s="33">
        <v>73</v>
      </c>
      <c r="H64" s="33">
        <v>577</v>
      </c>
      <c r="I64" s="33">
        <v>30</v>
      </c>
      <c r="J64" s="33">
        <v>405</v>
      </c>
      <c r="K64" s="47">
        <f t="shared" si="24"/>
        <v>0</v>
      </c>
      <c r="L64" s="44">
        <v>2283</v>
      </c>
      <c r="N64" s="14">
        <f t="shared" si="37"/>
        <v>2008</v>
      </c>
      <c r="P64" s="35"/>
      <c r="Q64" s="33"/>
      <c r="R64" s="47">
        <f t="shared" si="16"/>
        <v>2283</v>
      </c>
      <c r="S64" s="48" t="e">
        <f t="shared" si="17"/>
        <v>#DIV/0!</v>
      </c>
      <c r="T64" s="12">
        <f t="shared" si="38"/>
        <v>2283</v>
      </c>
      <c r="V64" s="14">
        <f t="shared" si="39"/>
        <v>2008</v>
      </c>
      <c r="X64" s="35">
        <v>28</v>
      </c>
      <c r="Y64" s="33">
        <v>110</v>
      </c>
      <c r="Z64" s="33">
        <v>52</v>
      </c>
      <c r="AA64" s="33">
        <v>129</v>
      </c>
      <c r="AB64" s="37"/>
      <c r="AC64" s="37">
        <v>1456</v>
      </c>
      <c r="AD64" s="33">
        <v>73</v>
      </c>
      <c r="AE64" s="33">
        <v>259</v>
      </c>
      <c r="AF64" s="33">
        <v>58</v>
      </c>
      <c r="AG64" s="37">
        <v>48</v>
      </c>
      <c r="AH64" s="33">
        <v>70</v>
      </c>
      <c r="AI64" s="47">
        <f t="shared" si="5"/>
        <v>0</v>
      </c>
      <c r="AJ64" s="12">
        <f t="shared" si="40"/>
        <v>2283</v>
      </c>
      <c r="AL64" s="14">
        <f t="shared" si="20"/>
        <v>2008</v>
      </c>
      <c r="AN64" s="62">
        <f t="shared" si="43"/>
        <v>0.022777047744196234</v>
      </c>
      <c r="AO64" s="63">
        <f t="shared" si="44"/>
        <v>0.056504599211563734</v>
      </c>
      <c r="AP64" s="63">
        <f t="shared" si="42"/>
        <v>0</v>
      </c>
      <c r="AQ64" s="48">
        <f t="shared" si="27"/>
        <v>0.07928164695575997</v>
      </c>
      <c r="AS64" s="69">
        <f t="shared" si="7"/>
        <v>2008</v>
      </c>
      <c r="AU64" s="62">
        <f t="shared" si="8"/>
        <v>0.02102496714848883</v>
      </c>
      <c r="AV64" s="63">
        <f t="shared" si="9"/>
        <v>0.030661410424879545</v>
      </c>
      <c r="AW64" s="63">
        <f t="shared" si="10"/>
        <v>0.11344721857205431</v>
      </c>
      <c r="AX64" s="63">
        <f t="shared" si="11"/>
        <v>0.025405168637757335</v>
      </c>
      <c r="AY64" s="63">
        <f t="shared" si="12"/>
        <v>0.6377573368374945</v>
      </c>
      <c r="AZ64" s="63">
        <f t="shared" si="13"/>
        <v>0.0319754708716601</v>
      </c>
      <c r="BA64" s="63">
        <f t="shared" si="33"/>
        <v>0.012264564169951819</v>
      </c>
      <c r="BB64" s="48">
        <f t="shared" si="34"/>
        <v>0.04818221638195357</v>
      </c>
    </row>
    <row r="65" spans="2:54" ht="12.75">
      <c r="B65" s="19">
        <f t="shared" si="35"/>
        <v>57</v>
      </c>
      <c r="C65" s="17"/>
      <c r="D65" s="19">
        <f t="shared" si="36"/>
        <v>2009</v>
      </c>
      <c r="E65" s="17"/>
      <c r="F65" s="33">
        <v>1179</v>
      </c>
      <c r="G65" s="33">
        <v>72</v>
      </c>
      <c r="H65" s="33">
        <v>590</v>
      </c>
      <c r="I65" s="33">
        <v>34</v>
      </c>
      <c r="J65" s="33">
        <v>402</v>
      </c>
      <c r="K65" s="47">
        <f t="shared" si="24"/>
        <v>0</v>
      </c>
      <c r="L65" s="44">
        <v>2277</v>
      </c>
      <c r="N65" s="14">
        <f t="shared" si="37"/>
        <v>2009</v>
      </c>
      <c r="P65" s="35">
        <v>2166</v>
      </c>
      <c r="Q65" s="64">
        <v>111</v>
      </c>
      <c r="R65" s="47">
        <f t="shared" si="16"/>
        <v>0</v>
      </c>
      <c r="S65" s="48">
        <f t="shared" si="17"/>
        <v>0.048748353096179184</v>
      </c>
      <c r="T65" s="12">
        <f t="shared" si="38"/>
        <v>2277</v>
      </c>
      <c r="V65" s="14">
        <f t="shared" si="39"/>
        <v>2009</v>
      </c>
      <c r="X65" s="35">
        <v>38</v>
      </c>
      <c r="Y65" s="33">
        <v>76</v>
      </c>
      <c r="Z65" s="33">
        <v>54</v>
      </c>
      <c r="AA65" s="33">
        <v>156</v>
      </c>
      <c r="AB65" s="37"/>
      <c r="AC65" s="37">
        <v>1443</v>
      </c>
      <c r="AD65" s="33">
        <v>77</v>
      </c>
      <c r="AE65" s="33">
        <v>248</v>
      </c>
      <c r="AF65" s="33">
        <v>58</v>
      </c>
      <c r="AG65" s="37">
        <v>61</v>
      </c>
      <c r="AH65" s="33">
        <v>66</v>
      </c>
      <c r="AI65" s="47">
        <f t="shared" si="5"/>
        <v>0</v>
      </c>
      <c r="AJ65" s="12">
        <f t="shared" si="40"/>
        <v>2277</v>
      </c>
      <c r="AL65" s="14">
        <f t="shared" si="20"/>
        <v>2009</v>
      </c>
      <c r="AN65" s="62">
        <f t="shared" si="43"/>
        <v>0.023715415019762844</v>
      </c>
      <c r="AO65" s="63">
        <f t="shared" si="44"/>
        <v>0.06851119894598155</v>
      </c>
      <c r="AP65" s="63">
        <f t="shared" si="42"/>
        <v>0</v>
      </c>
      <c r="AQ65" s="48">
        <f t="shared" si="27"/>
        <v>0.0922266139657444</v>
      </c>
      <c r="AS65" s="69">
        <f t="shared" si="7"/>
        <v>2009</v>
      </c>
      <c r="AU65" s="62">
        <f t="shared" si="8"/>
        <v>0.02678963548528766</v>
      </c>
      <c r="AV65" s="63">
        <f t="shared" si="9"/>
        <v>0.028985507246376812</v>
      </c>
      <c r="AW65" s="63">
        <f t="shared" si="10"/>
        <v>0.10891523935002195</v>
      </c>
      <c r="AX65" s="63">
        <f t="shared" si="11"/>
        <v>0.025472112428634168</v>
      </c>
      <c r="AY65" s="63">
        <f t="shared" si="12"/>
        <v>0.6337285902503293</v>
      </c>
      <c r="AZ65" s="63">
        <f t="shared" si="13"/>
        <v>0.033816425120772944</v>
      </c>
      <c r="BA65" s="63">
        <f t="shared" si="33"/>
        <v>0.01668862538427756</v>
      </c>
      <c r="BB65" s="48">
        <f t="shared" si="34"/>
        <v>0.03337725076855512</v>
      </c>
    </row>
    <row r="66" spans="2:54" ht="12.75">
      <c r="B66" s="19">
        <f t="shared" si="35"/>
        <v>58</v>
      </c>
      <c r="C66" s="17"/>
      <c r="D66" s="19">
        <f t="shared" si="36"/>
        <v>2010</v>
      </c>
      <c r="E66" s="17"/>
      <c r="F66" s="33">
        <v>1172</v>
      </c>
      <c r="G66" s="33">
        <v>76</v>
      </c>
      <c r="H66" s="33">
        <v>600</v>
      </c>
      <c r="I66" s="33">
        <v>31</v>
      </c>
      <c r="J66" s="33">
        <v>415</v>
      </c>
      <c r="K66" s="47">
        <f t="shared" si="24"/>
        <v>0</v>
      </c>
      <c r="L66" s="44">
        <v>2294</v>
      </c>
      <c r="N66" s="14">
        <f t="shared" si="37"/>
        <v>2010</v>
      </c>
      <c r="P66" s="35">
        <v>2165</v>
      </c>
      <c r="Q66" s="64">
        <v>129</v>
      </c>
      <c r="R66" s="47">
        <f t="shared" si="16"/>
        <v>0</v>
      </c>
      <c r="S66" s="48">
        <f t="shared" si="17"/>
        <v>0.05623365300784656</v>
      </c>
      <c r="T66" s="12">
        <f t="shared" si="38"/>
        <v>2294</v>
      </c>
      <c r="V66" s="14">
        <f t="shared" si="39"/>
        <v>2010</v>
      </c>
      <c r="X66" s="35">
        <v>44</v>
      </c>
      <c r="Y66" s="33">
        <v>67</v>
      </c>
      <c r="Z66" s="33">
        <v>40</v>
      </c>
      <c r="AA66" s="33">
        <v>180</v>
      </c>
      <c r="AB66" s="37"/>
      <c r="AC66" s="37">
        <v>1449</v>
      </c>
      <c r="AD66" s="33">
        <v>83</v>
      </c>
      <c r="AE66" s="33">
        <v>252</v>
      </c>
      <c r="AF66" s="33">
        <v>54</v>
      </c>
      <c r="AG66" s="37">
        <v>58</v>
      </c>
      <c r="AH66" s="33">
        <v>67</v>
      </c>
      <c r="AI66" s="47">
        <f t="shared" si="5"/>
        <v>0</v>
      </c>
      <c r="AJ66" s="12">
        <f t="shared" si="40"/>
        <v>2294</v>
      </c>
      <c r="AL66" s="14">
        <f t="shared" si="20"/>
        <v>2010</v>
      </c>
      <c r="AN66" s="62">
        <f t="shared" si="43"/>
        <v>0.017436791630340016</v>
      </c>
      <c r="AO66" s="63">
        <f t="shared" si="44"/>
        <v>0.07846556233653008</v>
      </c>
      <c r="AP66" s="63">
        <f t="shared" si="42"/>
        <v>0</v>
      </c>
      <c r="AQ66" s="48">
        <f t="shared" si="27"/>
        <v>0.0959023539668701</v>
      </c>
      <c r="AS66" s="69">
        <f t="shared" si="7"/>
        <v>2010</v>
      </c>
      <c r="AU66" s="62">
        <f t="shared" si="8"/>
        <v>0.025283347863993024</v>
      </c>
      <c r="AV66" s="63">
        <f t="shared" si="9"/>
        <v>0.02920662598081953</v>
      </c>
      <c r="AW66" s="63">
        <f t="shared" si="10"/>
        <v>0.10985178727114212</v>
      </c>
      <c r="AX66" s="63">
        <f t="shared" si="11"/>
        <v>0.023539668700959023</v>
      </c>
      <c r="AY66" s="63">
        <f t="shared" si="12"/>
        <v>0.6316477768090671</v>
      </c>
      <c r="AZ66" s="63">
        <f t="shared" si="13"/>
        <v>0.036181342632955533</v>
      </c>
      <c r="BA66" s="63">
        <f t="shared" si="33"/>
        <v>0.01918047079337402</v>
      </c>
      <c r="BB66" s="48">
        <f t="shared" si="34"/>
        <v>0.02920662598081953</v>
      </c>
    </row>
    <row r="67" spans="2:54" ht="12.75">
      <c r="B67" s="19">
        <f t="shared" si="35"/>
        <v>59</v>
      </c>
      <c r="C67" s="17"/>
      <c r="D67" s="19">
        <f t="shared" si="36"/>
        <v>2011</v>
      </c>
      <c r="E67" s="17"/>
      <c r="F67" s="33">
        <v>1127</v>
      </c>
      <c r="G67" s="33">
        <v>81</v>
      </c>
      <c r="H67" s="33">
        <v>578</v>
      </c>
      <c r="I67" s="33">
        <v>32</v>
      </c>
      <c r="J67" s="33">
        <v>404</v>
      </c>
      <c r="K67" s="47">
        <f t="shared" si="24"/>
        <v>0</v>
      </c>
      <c r="L67" s="44">
        <v>2222</v>
      </c>
      <c r="N67" s="14">
        <f t="shared" si="37"/>
        <v>2011</v>
      </c>
      <c r="P67" s="35">
        <v>2066</v>
      </c>
      <c r="Q67" s="64">
        <v>156</v>
      </c>
      <c r="R67" s="47">
        <f t="shared" si="16"/>
        <v>0</v>
      </c>
      <c r="S67" s="48">
        <f t="shared" si="17"/>
        <v>0.0702070207020702</v>
      </c>
      <c r="T67" s="12">
        <f t="shared" si="38"/>
        <v>2222</v>
      </c>
      <c r="V67" s="14">
        <f t="shared" si="39"/>
        <v>2011</v>
      </c>
      <c r="X67" s="35">
        <v>38</v>
      </c>
      <c r="Y67" s="33">
        <v>65</v>
      </c>
      <c r="Z67" s="33">
        <v>39</v>
      </c>
      <c r="AA67" s="33">
        <v>172</v>
      </c>
      <c r="AB67" s="37"/>
      <c r="AC67" s="37">
        <v>1367</v>
      </c>
      <c r="AD67" s="33">
        <v>79</v>
      </c>
      <c r="AE67" s="33">
        <v>279</v>
      </c>
      <c r="AF67" s="33">
        <v>60</v>
      </c>
      <c r="AG67" s="37">
        <v>59</v>
      </c>
      <c r="AH67" s="33">
        <v>64</v>
      </c>
      <c r="AI67" s="47">
        <f t="shared" si="5"/>
        <v>0</v>
      </c>
      <c r="AJ67" s="12">
        <f t="shared" si="40"/>
        <v>2222</v>
      </c>
      <c r="AL67" s="14">
        <f t="shared" si="20"/>
        <v>2011</v>
      </c>
      <c r="AN67" s="62">
        <f t="shared" si="43"/>
        <v>0.01755175517551755</v>
      </c>
      <c r="AO67" s="63">
        <f t="shared" si="44"/>
        <v>0.0774077407740774</v>
      </c>
      <c r="AP67" s="63">
        <f t="shared" si="42"/>
        <v>0</v>
      </c>
      <c r="AQ67" s="48">
        <f t="shared" si="27"/>
        <v>0.09495949594959496</v>
      </c>
      <c r="AS67" s="69">
        <f t="shared" si="7"/>
        <v>2011</v>
      </c>
      <c r="AU67" s="62">
        <f t="shared" si="8"/>
        <v>0.026552655265526554</v>
      </c>
      <c r="AV67" s="63">
        <f t="shared" si="9"/>
        <v>0.0288028802880288</v>
      </c>
      <c r="AW67" s="63">
        <f t="shared" si="10"/>
        <v>0.12556255625562557</v>
      </c>
      <c r="AX67" s="63">
        <f t="shared" si="11"/>
        <v>0.027002700270027002</v>
      </c>
      <c r="AY67" s="63">
        <f t="shared" si="12"/>
        <v>0.6152115211521152</v>
      </c>
      <c r="AZ67" s="63">
        <f t="shared" si="13"/>
        <v>0.03555355535553555</v>
      </c>
      <c r="BA67" s="63">
        <f t="shared" si="33"/>
        <v>0.017101710171017102</v>
      </c>
      <c r="BB67" s="48">
        <f t="shared" si="34"/>
        <v>0.029252925292529253</v>
      </c>
    </row>
    <row r="68" spans="2:54" ht="12.75">
      <c r="B68" s="19">
        <f t="shared" si="35"/>
        <v>60</v>
      </c>
      <c r="C68" s="17"/>
      <c r="D68" s="19">
        <f t="shared" si="36"/>
        <v>2012</v>
      </c>
      <c r="E68" s="17"/>
      <c r="F68" s="33">
        <v>1092</v>
      </c>
      <c r="G68" s="33">
        <v>86</v>
      </c>
      <c r="H68" s="33">
        <v>578</v>
      </c>
      <c r="I68" s="33">
        <v>43</v>
      </c>
      <c r="J68" s="33">
        <v>406</v>
      </c>
      <c r="K68" s="47">
        <f t="shared" si="24"/>
        <v>0</v>
      </c>
      <c r="L68" s="44">
        <v>2205</v>
      </c>
      <c r="N68" s="14">
        <f t="shared" si="37"/>
        <v>2012</v>
      </c>
      <c r="P68" s="35">
        <v>2086</v>
      </c>
      <c r="Q68" s="64">
        <v>119</v>
      </c>
      <c r="R68" s="47">
        <f t="shared" si="16"/>
        <v>0</v>
      </c>
      <c r="S68" s="48">
        <f t="shared" si="17"/>
        <v>0.05396825396825397</v>
      </c>
      <c r="T68" s="12">
        <f t="shared" si="38"/>
        <v>2205</v>
      </c>
      <c r="V68" s="14">
        <f t="shared" si="39"/>
        <v>2012</v>
      </c>
      <c r="X68" s="35">
        <v>31</v>
      </c>
      <c r="Y68" s="33">
        <v>50</v>
      </c>
      <c r="Z68" s="33">
        <v>33</v>
      </c>
      <c r="AA68" s="33">
        <v>167</v>
      </c>
      <c r="AB68" s="37"/>
      <c r="AC68" s="37">
        <v>1378</v>
      </c>
      <c r="AD68" s="33">
        <v>80</v>
      </c>
      <c r="AE68" s="33">
        <v>277</v>
      </c>
      <c r="AF68" s="33">
        <v>61</v>
      </c>
      <c r="AG68" s="37">
        <v>63</v>
      </c>
      <c r="AH68" s="33">
        <v>65</v>
      </c>
      <c r="AI68" s="47">
        <f t="shared" si="5"/>
        <v>0</v>
      </c>
      <c r="AJ68" s="12">
        <f t="shared" si="40"/>
        <v>2205</v>
      </c>
      <c r="AL68" s="14">
        <f t="shared" si="20"/>
        <v>2012</v>
      </c>
      <c r="AN68" s="62">
        <f t="shared" si="43"/>
        <v>0.014965986394557823</v>
      </c>
      <c r="AO68" s="63">
        <f t="shared" si="44"/>
        <v>0.07573696145124717</v>
      </c>
      <c r="AP68" s="63">
        <f t="shared" si="42"/>
        <v>0</v>
      </c>
      <c r="AQ68" s="48">
        <f t="shared" si="27"/>
        <v>0.09070294784580499</v>
      </c>
      <c r="AS68" s="69">
        <f t="shared" si="7"/>
        <v>2012</v>
      </c>
      <c r="AU68" s="62">
        <f t="shared" si="8"/>
        <v>0.02857142857142857</v>
      </c>
      <c r="AV68" s="63">
        <f t="shared" si="9"/>
        <v>0.02947845804988662</v>
      </c>
      <c r="AW68" s="63">
        <f t="shared" si="10"/>
        <v>0.12562358276643992</v>
      </c>
      <c r="AX68" s="63">
        <f t="shared" si="11"/>
        <v>0.027664399092970523</v>
      </c>
      <c r="AY68" s="63">
        <f t="shared" si="12"/>
        <v>0.6249433106575963</v>
      </c>
      <c r="AZ68" s="63">
        <f t="shared" si="13"/>
        <v>0.036281179138321996</v>
      </c>
      <c r="BA68" s="63">
        <f t="shared" si="33"/>
        <v>0.014058956916099773</v>
      </c>
      <c r="BB68" s="48">
        <f t="shared" si="34"/>
        <v>0.022675736961451247</v>
      </c>
    </row>
    <row r="69" spans="2:54" ht="12.75">
      <c r="B69" s="19">
        <f t="shared" si="35"/>
        <v>61</v>
      </c>
      <c r="C69" s="17"/>
      <c r="D69" s="19">
        <f t="shared" si="36"/>
        <v>2013</v>
      </c>
      <c r="E69" s="17"/>
      <c r="F69" s="33">
        <v>1040</v>
      </c>
      <c r="G69" s="33">
        <v>72</v>
      </c>
      <c r="H69" s="33">
        <v>572</v>
      </c>
      <c r="I69" s="33">
        <v>39</v>
      </c>
      <c r="J69" s="33">
        <v>407</v>
      </c>
      <c r="K69" s="47">
        <f t="shared" si="24"/>
        <v>0</v>
      </c>
      <c r="L69" s="44">
        <v>2130</v>
      </c>
      <c r="N69" s="14">
        <f t="shared" si="37"/>
        <v>2013</v>
      </c>
      <c r="P69" s="35">
        <v>1749</v>
      </c>
      <c r="Q69" s="33">
        <v>110</v>
      </c>
      <c r="R69" s="47">
        <f>T69-P69-Q69</f>
        <v>271</v>
      </c>
      <c r="S69" s="48">
        <f>Q69/(P69+Q69)</f>
        <v>0.05917159763313609</v>
      </c>
      <c r="T69" s="12">
        <f t="shared" si="38"/>
        <v>2130</v>
      </c>
      <c r="V69" s="14">
        <f t="shared" si="39"/>
        <v>2013</v>
      </c>
      <c r="X69" s="35">
        <v>30</v>
      </c>
      <c r="Y69" s="33">
        <v>36</v>
      </c>
      <c r="Z69" s="33">
        <v>42</v>
      </c>
      <c r="AA69" s="33">
        <v>152</v>
      </c>
      <c r="AB69" s="37"/>
      <c r="AC69" s="37">
        <v>1316</v>
      </c>
      <c r="AD69" s="33">
        <v>86</v>
      </c>
      <c r="AE69" s="33">
        <v>281</v>
      </c>
      <c r="AF69" s="33">
        <v>62</v>
      </c>
      <c r="AG69" s="37">
        <v>61</v>
      </c>
      <c r="AH69" s="33">
        <v>64</v>
      </c>
      <c r="AI69" s="47">
        <f t="shared" si="5"/>
        <v>0</v>
      </c>
      <c r="AJ69" s="12">
        <f t="shared" si="40"/>
        <v>2130</v>
      </c>
      <c r="AL69" s="14">
        <f t="shared" si="20"/>
        <v>2013</v>
      </c>
      <c r="AN69" s="62">
        <f t="shared" si="43"/>
        <v>0.01971830985915493</v>
      </c>
      <c r="AO69" s="63">
        <f t="shared" si="44"/>
        <v>0.07136150234741784</v>
      </c>
      <c r="AP69" s="63">
        <f t="shared" si="42"/>
        <v>0</v>
      </c>
      <c r="AQ69" s="48">
        <f t="shared" si="27"/>
        <v>0.09107981220657277</v>
      </c>
      <c r="AS69" s="69">
        <f t="shared" si="7"/>
        <v>2013</v>
      </c>
      <c r="AU69" s="62">
        <f t="shared" si="8"/>
        <v>0.02863849765258216</v>
      </c>
      <c r="AV69" s="63">
        <f t="shared" si="9"/>
        <v>0.03004694835680751</v>
      </c>
      <c r="AW69" s="63">
        <f t="shared" si="10"/>
        <v>0.13192488262910798</v>
      </c>
      <c r="AX69" s="63">
        <f t="shared" si="11"/>
        <v>0.02910798122065728</v>
      </c>
      <c r="AY69" s="63">
        <f t="shared" si="12"/>
        <v>0.6178403755868545</v>
      </c>
      <c r="AZ69" s="63">
        <f t="shared" si="13"/>
        <v>0.04037558685446009</v>
      </c>
      <c r="BA69" s="63">
        <f t="shared" si="33"/>
        <v>0.014084507042253521</v>
      </c>
      <c r="BB69" s="48">
        <f t="shared" si="34"/>
        <v>0.016901408450704224</v>
      </c>
    </row>
    <row r="70" spans="2:54" ht="12.75">
      <c r="B70" s="19">
        <f t="shared" si="35"/>
        <v>62</v>
      </c>
      <c r="C70" s="17"/>
      <c r="D70" s="19">
        <f t="shared" si="36"/>
        <v>2014</v>
      </c>
      <c r="E70" s="17"/>
      <c r="F70" s="33">
        <v>1086</v>
      </c>
      <c r="G70" s="33">
        <v>82</v>
      </c>
      <c r="H70" s="33">
        <v>610</v>
      </c>
      <c r="I70" s="33">
        <v>40</v>
      </c>
      <c r="J70" s="33">
        <v>440</v>
      </c>
      <c r="K70" s="47">
        <f t="shared" si="24"/>
        <v>0</v>
      </c>
      <c r="L70" s="44">
        <v>2258</v>
      </c>
      <c r="N70" s="14">
        <f t="shared" si="37"/>
        <v>2014</v>
      </c>
      <c r="P70" s="35">
        <v>1733</v>
      </c>
      <c r="Q70" s="33">
        <v>116</v>
      </c>
      <c r="R70" s="47">
        <f aca="true" t="shared" si="45" ref="R70:R81">T70-P70-Q70</f>
        <v>409</v>
      </c>
      <c r="S70" s="48">
        <f aca="true" t="shared" si="46" ref="S70:S81">Q70/(P70+Q70)</f>
        <v>0.06273661438615467</v>
      </c>
      <c r="T70" s="12">
        <f t="shared" si="38"/>
        <v>2258</v>
      </c>
      <c r="V70" s="14">
        <f t="shared" si="39"/>
        <v>2014</v>
      </c>
      <c r="X70" s="35">
        <v>30</v>
      </c>
      <c r="Y70" s="33">
        <v>40</v>
      </c>
      <c r="Z70" s="33">
        <v>46</v>
      </c>
      <c r="AA70" s="33">
        <v>214</v>
      </c>
      <c r="AB70" s="37"/>
      <c r="AC70" s="37">
        <v>1362</v>
      </c>
      <c r="AD70" s="33">
        <v>94</v>
      </c>
      <c r="AE70" s="33">
        <v>286</v>
      </c>
      <c r="AF70" s="33">
        <v>65</v>
      </c>
      <c r="AG70" s="37">
        <v>56</v>
      </c>
      <c r="AH70" s="33">
        <v>65</v>
      </c>
      <c r="AI70" s="47">
        <f t="shared" si="5"/>
        <v>0</v>
      </c>
      <c r="AJ70" s="12">
        <f t="shared" si="40"/>
        <v>2258</v>
      </c>
      <c r="AL70" s="14">
        <f t="shared" si="20"/>
        <v>2014</v>
      </c>
      <c r="AN70" s="62">
        <f t="shared" si="43"/>
        <v>0.02037201062887511</v>
      </c>
      <c r="AO70" s="63">
        <f t="shared" si="44"/>
        <v>0.09477413640389726</v>
      </c>
      <c r="AP70" s="63">
        <f t="shared" si="42"/>
        <v>0</v>
      </c>
      <c r="AQ70" s="48">
        <f t="shared" si="27"/>
        <v>0.11514614703277236</v>
      </c>
      <c r="AS70" s="69">
        <f t="shared" si="7"/>
        <v>2014</v>
      </c>
      <c r="AU70" s="62">
        <f t="shared" si="8"/>
        <v>0.024800708591674048</v>
      </c>
      <c r="AV70" s="63">
        <f t="shared" si="9"/>
        <v>0.02878653675819309</v>
      </c>
      <c r="AW70" s="63">
        <f t="shared" si="10"/>
        <v>0.1266607617360496</v>
      </c>
      <c r="AX70" s="63">
        <f t="shared" si="11"/>
        <v>0.02878653675819309</v>
      </c>
      <c r="AY70" s="63">
        <f t="shared" si="12"/>
        <v>0.6031886625332152</v>
      </c>
      <c r="AZ70" s="63">
        <f t="shared" si="13"/>
        <v>0.04162976085031001</v>
      </c>
      <c r="BA70" s="63">
        <f t="shared" si="33"/>
        <v>0.013286093888396812</v>
      </c>
      <c r="BB70" s="48">
        <f t="shared" si="34"/>
        <v>0.01771479185119575</v>
      </c>
    </row>
    <row r="71" spans="2:54" ht="12.75">
      <c r="B71" s="19">
        <f t="shared" si="35"/>
        <v>63</v>
      </c>
      <c r="C71" s="17"/>
      <c r="D71" s="19">
        <f t="shared" si="36"/>
        <v>2015</v>
      </c>
      <c r="E71" s="17"/>
      <c r="F71" s="33">
        <v>1069</v>
      </c>
      <c r="G71" s="33">
        <v>85</v>
      </c>
      <c r="H71" s="33">
        <v>600</v>
      </c>
      <c r="I71" s="33">
        <v>39</v>
      </c>
      <c r="J71" s="33">
        <v>522</v>
      </c>
      <c r="K71" s="47">
        <f t="shared" si="24"/>
        <v>0</v>
      </c>
      <c r="L71" s="44">
        <v>2315</v>
      </c>
      <c r="N71" s="14">
        <f t="shared" si="37"/>
        <v>2015</v>
      </c>
      <c r="P71" s="35">
        <v>1841</v>
      </c>
      <c r="Q71" s="33">
        <v>147</v>
      </c>
      <c r="R71" s="47">
        <f t="shared" si="45"/>
        <v>327</v>
      </c>
      <c r="S71" s="48">
        <f t="shared" si="46"/>
        <v>0.07394366197183098</v>
      </c>
      <c r="T71" s="12">
        <f t="shared" si="38"/>
        <v>2315</v>
      </c>
      <c r="V71" s="14">
        <f t="shared" si="39"/>
        <v>2015</v>
      </c>
      <c r="X71" s="35">
        <v>39</v>
      </c>
      <c r="Y71" s="33">
        <v>37</v>
      </c>
      <c r="Z71" s="33">
        <v>56</v>
      </c>
      <c r="AA71" s="33">
        <v>243</v>
      </c>
      <c r="AB71" s="37"/>
      <c r="AC71" s="37">
        <v>1354</v>
      </c>
      <c r="AD71" s="33">
        <v>103</v>
      </c>
      <c r="AE71" s="33">
        <v>296</v>
      </c>
      <c r="AF71" s="33">
        <v>66</v>
      </c>
      <c r="AG71" s="37">
        <v>53</v>
      </c>
      <c r="AH71" s="33">
        <v>68</v>
      </c>
      <c r="AI71" s="47">
        <f t="shared" si="5"/>
        <v>0</v>
      </c>
      <c r="AJ71" s="12">
        <f t="shared" si="40"/>
        <v>2315</v>
      </c>
      <c r="AL71" s="14">
        <f t="shared" si="20"/>
        <v>2015</v>
      </c>
      <c r="AN71" s="62">
        <f t="shared" si="43"/>
        <v>0.024190064794816415</v>
      </c>
      <c r="AO71" s="63">
        <f t="shared" si="44"/>
        <v>0.10496760259179265</v>
      </c>
      <c r="AP71" s="63">
        <f t="shared" si="42"/>
        <v>0</v>
      </c>
      <c r="AQ71" s="48">
        <f t="shared" si="27"/>
        <v>0.12915766738660908</v>
      </c>
      <c r="AS71" s="69">
        <f t="shared" si="7"/>
        <v>2015</v>
      </c>
      <c r="AU71" s="62">
        <f t="shared" si="8"/>
        <v>0.022894168466522678</v>
      </c>
      <c r="AV71" s="63">
        <f t="shared" si="9"/>
        <v>0.02937365010799136</v>
      </c>
      <c r="AW71" s="63">
        <f t="shared" si="10"/>
        <v>0.12786177105831534</v>
      </c>
      <c r="AX71" s="63">
        <f t="shared" si="11"/>
        <v>0.028509719222462204</v>
      </c>
      <c r="AY71" s="63">
        <f t="shared" si="12"/>
        <v>0.5848812095032397</v>
      </c>
      <c r="AZ71" s="63">
        <f t="shared" si="13"/>
        <v>0.04449244060475162</v>
      </c>
      <c r="BA71" s="63">
        <f t="shared" si="33"/>
        <v>0.016846652267818573</v>
      </c>
      <c r="BB71" s="48">
        <f t="shared" si="34"/>
        <v>0.015982721382289417</v>
      </c>
    </row>
    <row r="72" spans="2:54" ht="12.75">
      <c r="B72" s="19">
        <f t="shared" si="35"/>
        <v>64</v>
      </c>
      <c r="C72" s="17"/>
      <c r="D72" s="19">
        <f t="shared" si="36"/>
        <v>2016</v>
      </c>
      <c r="E72" s="17"/>
      <c r="F72" s="33">
        <v>1072</v>
      </c>
      <c r="G72" s="33">
        <v>76</v>
      </c>
      <c r="H72" s="33">
        <v>652</v>
      </c>
      <c r="I72" s="33">
        <v>37</v>
      </c>
      <c r="J72" s="33">
        <v>536</v>
      </c>
      <c r="K72" s="47">
        <f t="shared" si="24"/>
        <v>0</v>
      </c>
      <c r="L72" s="44">
        <v>2373</v>
      </c>
      <c r="N72" s="14">
        <f t="shared" si="37"/>
        <v>2016</v>
      </c>
      <c r="P72" s="35">
        <v>1820</v>
      </c>
      <c r="Q72" s="33">
        <v>169</v>
      </c>
      <c r="R72" s="47">
        <f t="shared" si="45"/>
        <v>384</v>
      </c>
      <c r="S72" s="48">
        <f t="shared" si="46"/>
        <v>0.08496732026143791</v>
      </c>
      <c r="T72" s="12">
        <f t="shared" si="38"/>
        <v>2373</v>
      </c>
      <c r="V72" s="14">
        <f t="shared" si="39"/>
        <v>2016</v>
      </c>
      <c r="X72" s="35">
        <v>49</v>
      </c>
      <c r="Y72" s="33">
        <v>37</v>
      </c>
      <c r="Z72" s="33">
        <v>70</v>
      </c>
      <c r="AA72" s="33">
        <v>305</v>
      </c>
      <c r="AB72" s="37"/>
      <c r="AC72" s="37">
        <v>1314</v>
      </c>
      <c r="AD72" s="33">
        <v>111</v>
      </c>
      <c r="AE72" s="33">
        <v>291</v>
      </c>
      <c r="AF72" s="33">
        <v>72</v>
      </c>
      <c r="AG72" s="37">
        <v>53</v>
      </c>
      <c r="AH72" s="33">
        <v>71</v>
      </c>
      <c r="AI72" s="47">
        <f t="shared" si="5"/>
        <v>0</v>
      </c>
      <c r="AJ72" s="12">
        <f t="shared" si="40"/>
        <v>2373</v>
      </c>
      <c r="AL72" s="14">
        <f t="shared" si="20"/>
        <v>2016</v>
      </c>
      <c r="AN72" s="62">
        <f t="shared" si="43"/>
        <v>0.029498525073746312</v>
      </c>
      <c r="AO72" s="63">
        <f t="shared" si="44"/>
        <v>0.12852928782132322</v>
      </c>
      <c r="AP72" s="63">
        <f t="shared" si="42"/>
        <v>0</v>
      </c>
      <c r="AQ72" s="48">
        <f t="shared" si="27"/>
        <v>0.15802781289506954</v>
      </c>
      <c r="AS72" s="69">
        <f t="shared" si="7"/>
        <v>2016</v>
      </c>
      <c r="AU72" s="62">
        <f t="shared" si="8"/>
        <v>0.022334597555836493</v>
      </c>
      <c r="AV72" s="63">
        <f t="shared" si="9"/>
        <v>0.029919932574799833</v>
      </c>
      <c r="AW72" s="63">
        <f t="shared" si="10"/>
        <v>0.12262958280657396</v>
      </c>
      <c r="AX72" s="63">
        <f t="shared" si="11"/>
        <v>0.03034134007585335</v>
      </c>
      <c r="AY72" s="63">
        <f t="shared" si="12"/>
        <v>0.5537294563843237</v>
      </c>
      <c r="AZ72" s="63">
        <f t="shared" si="13"/>
        <v>0.04677623261694058</v>
      </c>
      <c r="BA72" s="63">
        <f t="shared" si="33"/>
        <v>0.02064896755162242</v>
      </c>
      <c r="BB72" s="48">
        <f t="shared" si="34"/>
        <v>0.015592077538980193</v>
      </c>
    </row>
    <row r="73" spans="2:54" ht="12.75">
      <c r="B73" s="19">
        <f t="shared" si="35"/>
        <v>65</v>
      </c>
      <c r="C73" s="17"/>
      <c r="D73" s="19">
        <f t="shared" si="36"/>
        <v>2017</v>
      </c>
      <c r="E73" s="17"/>
      <c r="F73" s="33">
        <v>1100</v>
      </c>
      <c r="G73" s="33">
        <v>81</v>
      </c>
      <c r="H73" s="33">
        <v>621</v>
      </c>
      <c r="I73" s="33">
        <v>28</v>
      </c>
      <c r="J73" s="33">
        <v>495</v>
      </c>
      <c r="K73" s="47">
        <f t="shared" si="24"/>
        <v>0</v>
      </c>
      <c r="L73" s="44">
        <v>2325</v>
      </c>
      <c r="N73" s="14">
        <f t="shared" si="37"/>
        <v>2017</v>
      </c>
      <c r="P73" s="35">
        <v>1863</v>
      </c>
      <c r="Q73" s="33">
        <v>190</v>
      </c>
      <c r="R73" s="47">
        <f t="shared" si="45"/>
        <v>272</v>
      </c>
      <c r="S73" s="48">
        <f t="shared" si="46"/>
        <v>0.09254749147588895</v>
      </c>
      <c r="T73" s="12">
        <f t="shared" si="38"/>
        <v>2325</v>
      </c>
      <c r="V73" s="14">
        <f t="shared" si="39"/>
        <v>2017</v>
      </c>
      <c r="X73" s="35">
        <v>46</v>
      </c>
      <c r="Y73" s="33">
        <v>30</v>
      </c>
      <c r="Z73" s="33">
        <v>53</v>
      </c>
      <c r="AA73" s="33">
        <v>299</v>
      </c>
      <c r="AB73" s="37"/>
      <c r="AC73" s="37">
        <v>1271</v>
      </c>
      <c r="AD73" s="33">
        <v>120</v>
      </c>
      <c r="AE73" s="33">
        <v>309</v>
      </c>
      <c r="AF73" s="33">
        <v>76</v>
      </c>
      <c r="AG73" s="37">
        <v>52</v>
      </c>
      <c r="AH73" s="33">
        <v>69</v>
      </c>
      <c r="AI73" s="47">
        <f t="shared" si="5"/>
        <v>0</v>
      </c>
      <c r="AJ73" s="12">
        <f t="shared" si="40"/>
        <v>2325</v>
      </c>
      <c r="AL73" s="14">
        <f t="shared" si="20"/>
        <v>2017</v>
      </c>
      <c r="AN73" s="62">
        <f t="shared" si="43"/>
        <v>0.022795698924731184</v>
      </c>
      <c r="AO73" s="63">
        <f t="shared" si="44"/>
        <v>0.1286021505376344</v>
      </c>
      <c r="AP73" s="63">
        <f t="shared" si="42"/>
        <v>0</v>
      </c>
      <c r="AQ73" s="48">
        <f t="shared" si="27"/>
        <v>0.1513978494623656</v>
      </c>
      <c r="AS73" s="69">
        <f t="shared" si="7"/>
        <v>2017</v>
      </c>
      <c r="AU73" s="62">
        <f t="shared" si="8"/>
        <v>0.022365591397849462</v>
      </c>
      <c r="AV73" s="63">
        <f t="shared" si="9"/>
        <v>0.02967741935483871</v>
      </c>
      <c r="AW73" s="63">
        <f t="shared" si="10"/>
        <v>0.1329032258064516</v>
      </c>
      <c r="AX73" s="63">
        <f t="shared" si="11"/>
        <v>0.032688172043010756</v>
      </c>
      <c r="AY73" s="63">
        <f t="shared" si="12"/>
        <v>0.5466666666666666</v>
      </c>
      <c r="AZ73" s="63">
        <f t="shared" si="13"/>
        <v>0.05161290322580645</v>
      </c>
      <c r="BA73" s="63">
        <f aca="true" t="shared" si="47" ref="BA73:BA81">X73/AJ73</f>
        <v>0.01978494623655914</v>
      </c>
      <c r="BB73" s="48">
        <f aca="true" t="shared" si="48" ref="BB73:BB81">Y73/AJ73</f>
        <v>0.012903225806451613</v>
      </c>
    </row>
    <row r="74" spans="2:54" ht="12.75">
      <c r="B74" s="19">
        <f t="shared" si="35"/>
        <v>66</v>
      </c>
      <c r="C74" s="17"/>
      <c r="D74" s="19">
        <f t="shared" si="36"/>
        <v>2018</v>
      </c>
      <c r="E74" s="17"/>
      <c r="F74" s="33">
        <v>1055</v>
      </c>
      <c r="G74" s="33">
        <v>87</v>
      </c>
      <c r="H74" s="33">
        <v>590</v>
      </c>
      <c r="I74" s="33">
        <v>32</v>
      </c>
      <c r="J74" s="33">
        <v>475</v>
      </c>
      <c r="K74" s="47">
        <f t="shared" si="24"/>
        <v>0</v>
      </c>
      <c r="L74" s="44">
        <v>2239</v>
      </c>
      <c r="N74" s="14">
        <f t="shared" si="37"/>
        <v>2018</v>
      </c>
      <c r="P74" s="35">
        <v>1812</v>
      </c>
      <c r="Q74" s="33">
        <v>198</v>
      </c>
      <c r="R74" s="47">
        <f t="shared" si="45"/>
        <v>229</v>
      </c>
      <c r="S74" s="48">
        <f t="shared" si="46"/>
        <v>0.09850746268656717</v>
      </c>
      <c r="T74" s="12">
        <f t="shared" si="38"/>
        <v>2239</v>
      </c>
      <c r="V74" s="14">
        <f t="shared" si="39"/>
        <v>2018</v>
      </c>
      <c r="X74" s="35">
        <v>39</v>
      </c>
      <c r="Y74" s="33">
        <v>29</v>
      </c>
      <c r="Z74" s="33">
        <v>49</v>
      </c>
      <c r="AA74" s="33">
        <v>259</v>
      </c>
      <c r="AB74" s="37"/>
      <c r="AC74" s="37">
        <v>1231</v>
      </c>
      <c r="AD74" s="33">
        <v>121</v>
      </c>
      <c r="AE74" s="33">
        <v>312</v>
      </c>
      <c r="AF74" s="33">
        <v>78</v>
      </c>
      <c r="AG74" s="37">
        <v>55</v>
      </c>
      <c r="AH74" s="33">
        <v>66</v>
      </c>
      <c r="AI74" s="47">
        <f aca="true" t="shared" si="49" ref="AI74:AI81">AJ74-X74-Y74-Z74-AA74-AB74-AC74-AD74-AE74-AF74-AG74-AH74</f>
        <v>0</v>
      </c>
      <c r="AJ74" s="12">
        <f t="shared" si="40"/>
        <v>2239</v>
      </c>
      <c r="AL74" s="14">
        <f t="shared" si="20"/>
        <v>2018</v>
      </c>
      <c r="AN74" s="62">
        <f t="shared" si="43"/>
        <v>0.02188476998660116</v>
      </c>
      <c r="AO74" s="63">
        <f t="shared" si="44"/>
        <v>0.115676641357749</v>
      </c>
      <c r="AP74" s="63">
        <f t="shared" si="42"/>
        <v>0</v>
      </c>
      <c r="AQ74" s="48">
        <f t="shared" si="27"/>
        <v>0.13756141134435015</v>
      </c>
      <c r="AS74" s="69">
        <f aca="true" t="shared" si="50" ref="AS74:AS81">D74</f>
        <v>2018</v>
      </c>
      <c r="AU74" s="62">
        <f aca="true" t="shared" si="51" ref="AU74:AU81">AG74/AJ74</f>
        <v>0.02456453774006253</v>
      </c>
      <c r="AV74" s="63">
        <f aca="true" t="shared" si="52" ref="AV74:AV81">AH74/AJ74</f>
        <v>0.029477445288075034</v>
      </c>
      <c r="AW74" s="63">
        <f aca="true" t="shared" si="53" ref="AW74:AW81">AE74/AJ74</f>
        <v>0.13934792317999106</v>
      </c>
      <c r="AX74" s="63">
        <f aca="true" t="shared" si="54" ref="AX74:AX81">AF74/AJ74</f>
        <v>0.034836980794997766</v>
      </c>
      <c r="AY74" s="63">
        <f aca="true" t="shared" si="55" ref="AY74:AY81">AC74/AJ74</f>
        <v>0.5497990174184904</v>
      </c>
      <c r="AZ74" s="63">
        <f aca="true" t="shared" si="56" ref="AZ74:AZ81">AD74/AJ74</f>
        <v>0.054041983028137563</v>
      </c>
      <c r="BA74" s="63">
        <f t="shared" si="47"/>
        <v>0.017418490397498883</v>
      </c>
      <c r="BB74" s="48">
        <f t="shared" si="48"/>
        <v>0.012952210808396605</v>
      </c>
    </row>
    <row r="75" spans="2:54" ht="12.75">
      <c r="B75" s="19">
        <f t="shared" si="35"/>
        <v>67</v>
      </c>
      <c r="C75" s="17"/>
      <c r="D75" s="19">
        <f t="shared" si="36"/>
        <v>2019</v>
      </c>
      <c r="E75" s="17"/>
      <c r="F75" s="33">
        <v>1045</v>
      </c>
      <c r="G75" s="33">
        <v>83</v>
      </c>
      <c r="H75" s="33">
        <v>625</v>
      </c>
      <c r="I75" s="33">
        <v>22</v>
      </c>
      <c r="J75" s="33">
        <v>508</v>
      </c>
      <c r="K75" s="47">
        <f t="shared" si="24"/>
        <v>4</v>
      </c>
      <c r="L75" s="44">
        <v>2287</v>
      </c>
      <c r="N75" s="14">
        <f t="shared" si="37"/>
        <v>2019</v>
      </c>
      <c r="P75" s="35">
        <v>1828</v>
      </c>
      <c r="Q75" s="33">
        <v>212</v>
      </c>
      <c r="R75" s="47">
        <f t="shared" si="45"/>
        <v>247</v>
      </c>
      <c r="S75" s="48">
        <f t="shared" si="46"/>
        <v>0.10392156862745099</v>
      </c>
      <c r="T75" s="12">
        <f t="shared" si="38"/>
        <v>2287</v>
      </c>
      <c r="V75" s="14">
        <f t="shared" si="39"/>
        <v>2019</v>
      </c>
      <c r="X75" s="35">
        <v>42</v>
      </c>
      <c r="Y75" s="33">
        <v>32</v>
      </c>
      <c r="Z75" s="33">
        <v>48</v>
      </c>
      <c r="AA75" s="33">
        <v>314</v>
      </c>
      <c r="AB75" s="37"/>
      <c r="AC75" s="37">
        <v>1202</v>
      </c>
      <c r="AD75" s="33">
        <v>115</v>
      </c>
      <c r="AE75" s="33">
        <v>343</v>
      </c>
      <c r="AF75" s="33">
        <v>73</v>
      </c>
      <c r="AG75" s="37">
        <v>57</v>
      </c>
      <c r="AH75" s="33">
        <v>61</v>
      </c>
      <c r="AI75" s="47">
        <f t="shared" si="49"/>
        <v>0</v>
      </c>
      <c r="AJ75" s="12">
        <f t="shared" si="40"/>
        <v>2287</v>
      </c>
      <c r="AL75" s="14">
        <f aca="true" t="shared" si="57" ref="AL75:AL81">D75</f>
        <v>2019</v>
      </c>
      <c r="AN75" s="62">
        <f t="shared" si="43"/>
        <v>0.020988194140795804</v>
      </c>
      <c r="AO75" s="63">
        <f t="shared" si="44"/>
        <v>0.13729777000437254</v>
      </c>
      <c r="AP75" s="63">
        <f aca="true" t="shared" si="58" ref="AP75:AP81">AQ75-AN75-AO75</f>
        <v>0</v>
      </c>
      <c r="AQ75" s="48">
        <f t="shared" si="27"/>
        <v>0.15828596414516835</v>
      </c>
      <c r="AS75" s="69">
        <f t="shared" si="50"/>
        <v>2019</v>
      </c>
      <c r="AU75" s="62">
        <f t="shared" si="51"/>
        <v>0.024923480542195016</v>
      </c>
      <c r="AV75" s="63">
        <f t="shared" si="52"/>
        <v>0.026672496720594664</v>
      </c>
      <c r="AW75" s="63">
        <f t="shared" si="53"/>
        <v>0.14997813729777001</v>
      </c>
      <c r="AX75" s="63">
        <f t="shared" si="54"/>
        <v>0.031919545255793616</v>
      </c>
      <c r="AY75" s="63">
        <f t="shared" si="55"/>
        <v>0.5255793616090949</v>
      </c>
      <c r="AZ75" s="63">
        <f t="shared" si="56"/>
        <v>0.050284215128989944</v>
      </c>
      <c r="BA75" s="63">
        <f t="shared" si="47"/>
        <v>0.018364669873196328</v>
      </c>
      <c r="BB75" s="48">
        <f t="shared" si="48"/>
        <v>0.013992129427197202</v>
      </c>
    </row>
    <row r="76" spans="2:54" ht="12.75">
      <c r="B76" s="19">
        <f t="shared" si="35"/>
        <v>68</v>
      </c>
      <c r="C76" s="17"/>
      <c r="D76" s="19">
        <f t="shared" si="36"/>
        <v>2020</v>
      </c>
      <c r="E76" s="17"/>
      <c r="F76" s="33">
        <v>1046</v>
      </c>
      <c r="G76" s="33">
        <v>81</v>
      </c>
      <c r="H76" s="33">
        <v>573</v>
      </c>
      <c r="I76" s="33">
        <v>25</v>
      </c>
      <c r="J76" s="33">
        <v>466</v>
      </c>
      <c r="K76" s="47">
        <f t="shared" si="24"/>
        <v>0</v>
      </c>
      <c r="L76" s="44">
        <v>2191</v>
      </c>
      <c r="N76" s="14">
        <f t="shared" si="37"/>
        <v>2020</v>
      </c>
      <c r="P76" s="35">
        <v>1752</v>
      </c>
      <c r="Q76" s="33">
        <v>203</v>
      </c>
      <c r="R76" s="47">
        <f t="shared" si="45"/>
        <v>236</v>
      </c>
      <c r="S76" s="48">
        <f t="shared" si="46"/>
        <v>0.10383631713554987</v>
      </c>
      <c r="T76" s="12">
        <f t="shared" si="38"/>
        <v>2191</v>
      </c>
      <c r="V76" s="14">
        <f t="shared" si="39"/>
        <v>2020</v>
      </c>
      <c r="X76" s="35">
        <v>47</v>
      </c>
      <c r="Y76" s="33">
        <v>26</v>
      </c>
      <c r="Z76" s="33">
        <v>37</v>
      </c>
      <c r="AA76" s="33">
        <v>222</v>
      </c>
      <c r="AB76" s="37"/>
      <c r="AC76" s="37">
        <v>1189</v>
      </c>
      <c r="AD76" s="33">
        <v>122</v>
      </c>
      <c r="AE76" s="33">
        <v>349</v>
      </c>
      <c r="AF76" s="33">
        <v>78</v>
      </c>
      <c r="AG76" s="37">
        <v>55</v>
      </c>
      <c r="AH76" s="33">
        <v>66</v>
      </c>
      <c r="AI76" s="47">
        <f t="shared" si="49"/>
        <v>0</v>
      </c>
      <c r="AJ76" s="12">
        <f t="shared" si="40"/>
        <v>2191</v>
      </c>
      <c r="AL76" s="14">
        <f t="shared" si="57"/>
        <v>2020</v>
      </c>
      <c r="AN76" s="62">
        <f t="shared" si="43"/>
        <v>0.016887266088544045</v>
      </c>
      <c r="AO76" s="63">
        <f t="shared" si="44"/>
        <v>0.10132359653126426</v>
      </c>
      <c r="AP76" s="63">
        <f t="shared" si="58"/>
        <v>0</v>
      </c>
      <c r="AQ76" s="48">
        <f t="shared" si="27"/>
        <v>0.1182108626198083</v>
      </c>
      <c r="AS76" s="69">
        <f t="shared" si="50"/>
        <v>2020</v>
      </c>
      <c r="AU76" s="62">
        <f t="shared" si="51"/>
        <v>0.02510269283432223</v>
      </c>
      <c r="AV76" s="63">
        <f t="shared" si="52"/>
        <v>0.030123231401186674</v>
      </c>
      <c r="AW76" s="63">
        <f t="shared" si="53"/>
        <v>0.15928799634869922</v>
      </c>
      <c r="AX76" s="63">
        <f t="shared" si="54"/>
        <v>0.035600182565038795</v>
      </c>
      <c r="AY76" s="63">
        <f t="shared" si="55"/>
        <v>0.5426745778183478</v>
      </c>
      <c r="AZ76" s="63">
        <f t="shared" si="56"/>
        <v>0.05568233683249658</v>
      </c>
      <c r="BA76" s="63">
        <f t="shared" si="47"/>
        <v>0.021451392058420813</v>
      </c>
      <c r="BB76" s="48">
        <f t="shared" si="48"/>
        <v>0.011866727521679598</v>
      </c>
    </row>
    <row r="77" spans="2:54" ht="12.75">
      <c r="B77" s="19">
        <f t="shared" si="35"/>
        <v>69</v>
      </c>
      <c r="C77" s="17"/>
      <c r="D77" s="19">
        <f t="shared" si="36"/>
        <v>2021</v>
      </c>
      <c r="E77" s="17"/>
      <c r="F77" s="33">
        <v>967</v>
      </c>
      <c r="G77" s="33">
        <v>76</v>
      </c>
      <c r="H77" s="33">
        <v>535</v>
      </c>
      <c r="I77" s="33">
        <v>50</v>
      </c>
      <c r="J77" s="33">
        <v>492</v>
      </c>
      <c r="K77" s="47">
        <f t="shared" si="24"/>
        <v>0</v>
      </c>
      <c r="L77" s="44">
        <v>2120</v>
      </c>
      <c r="N77" s="14">
        <f t="shared" si="37"/>
        <v>2021</v>
      </c>
      <c r="P77" s="35">
        <v>1681</v>
      </c>
      <c r="Q77" s="33">
        <v>211</v>
      </c>
      <c r="R77" s="47">
        <f t="shared" si="45"/>
        <v>228</v>
      </c>
      <c r="S77" s="48">
        <f t="shared" si="46"/>
        <v>0.11152219873150106</v>
      </c>
      <c r="T77" s="12">
        <f t="shared" si="38"/>
        <v>2120</v>
      </c>
      <c r="V77" s="14">
        <f t="shared" si="39"/>
        <v>2021</v>
      </c>
      <c r="X77" s="35">
        <v>44</v>
      </c>
      <c r="Y77" s="33">
        <v>20</v>
      </c>
      <c r="Z77" s="33">
        <v>29</v>
      </c>
      <c r="AA77" s="33">
        <v>206</v>
      </c>
      <c r="AB77" s="37"/>
      <c r="AC77" s="37">
        <v>1144</v>
      </c>
      <c r="AD77" s="33">
        <v>123</v>
      </c>
      <c r="AE77" s="33">
        <v>353</v>
      </c>
      <c r="AF77" s="33">
        <v>80</v>
      </c>
      <c r="AG77" s="37">
        <v>53</v>
      </c>
      <c r="AH77" s="33">
        <v>68</v>
      </c>
      <c r="AI77" s="47">
        <f t="shared" si="49"/>
        <v>0</v>
      </c>
      <c r="AJ77" s="12">
        <f t="shared" si="40"/>
        <v>2120</v>
      </c>
      <c r="AL77" s="14">
        <f t="shared" si="57"/>
        <v>2021</v>
      </c>
      <c r="AN77" s="62">
        <f t="shared" si="43"/>
        <v>0.013679245283018868</v>
      </c>
      <c r="AO77" s="63">
        <f t="shared" si="44"/>
        <v>0.09716981132075472</v>
      </c>
      <c r="AP77" s="63">
        <f t="shared" si="58"/>
        <v>0</v>
      </c>
      <c r="AQ77" s="48">
        <f t="shared" si="27"/>
        <v>0.11084905660377359</v>
      </c>
      <c r="AS77" s="69">
        <f t="shared" si="50"/>
        <v>2021</v>
      </c>
      <c r="AU77" s="62">
        <f t="shared" si="51"/>
        <v>0.025</v>
      </c>
      <c r="AV77" s="63">
        <f t="shared" si="52"/>
        <v>0.03207547169811321</v>
      </c>
      <c r="AW77" s="63">
        <f t="shared" si="53"/>
        <v>0.16650943396226414</v>
      </c>
      <c r="AX77" s="63">
        <f t="shared" si="54"/>
        <v>0.03773584905660377</v>
      </c>
      <c r="AY77" s="63">
        <f t="shared" si="55"/>
        <v>0.539622641509434</v>
      </c>
      <c r="AZ77" s="63">
        <f t="shared" si="56"/>
        <v>0.0580188679245283</v>
      </c>
      <c r="BA77" s="63">
        <f t="shared" si="47"/>
        <v>0.020754716981132074</v>
      </c>
      <c r="BB77" s="48">
        <f t="shared" si="48"/>
        <v>0.009433962264150943</v>
      </c>
    </row>
    <row r="78" spans="2:54" ht="12.75">
      <c r="B78" s="19">
        <f t="shared" si="35"/>
        <v>70</v>
      </c>
      <c r="C78" s="17"/>
      <c r="D78" s="19">
        <f t="shared" si="36"/>
        <v>2022</v>
      </c>
      <c r="E78" s="17"/>
      <c r="F78" s="33">
        <v>957</v>
      </c>
      <c r="G78" s="33">
        <v>81</v>
      </c>
      <c r="H78" s="33">
        <v>583</v>
      </c>
      <c r="I78" s="33">
        <v>48</v>
      </c>
      <c r="J78" s="33">
        <v>437</v>
      </c>
      <c r="K78" s="47">
        <f t="shared" si="24"/>
        <v>0</v>
      </c>
      <c r="L78" s="44">
        <v>2106</v>
      </c>
      <c r="N78" s="14">
        <f t="shared" si="37"/>
        <v>2022</v>
      </c>
      <c r="P78" s="35">
        <v>1701</v>
      </c>
      <c r="Q78" s="33">
        <v>211</v>
      </c>
      <c r="R78" s="47">
        <f t="shared" si="45"/>
        <v>194</v>
      </c>
      <c r="S78" s="48">
        <f t="shared" si="46"/>
        <v>0.11035564853556486</v>
      </c>
      <c r="T78" s="12">
        <f t="shared" si="38"/>
        <v>2106</v>
      </c>
      <c r="V78" s="14">
        <f t="shared" si="39"/>
        <v>2022</v>
      </c>
      <c r="X78" s="35">
        <v>45</v>
      </c>
      <c r="Y78" s="33">
        <v>20</v>
      </c>
      <c r="Z78" s="33">
        <v>27</v>
      </c>
      <c r="AA78" s="33">
        <v>196</v>
      </c>
      <c r="AB78" s="37"/>
      <c r="AC78" s="37">
        <v>1131</v>
      </c>
      <c r="AD78" s="33">
        <v>124</v>
      </c>
      <c r="AE78" s="33">
        <v>357</v>
      </c>
      <c r="AF78" s="33">
        <v>83</v>
      </c>
      <c r="AG78" s="37">
        <v>55</v>
      </c>
      <c r="AH78" s="33">
        <v>68</v>
      </c>
      <c r="AI78" s="47">
        <f t="shared" si="49"/>
        <v>0</v>
      </c>
      <c r="AJ78" s="12">
        <f t="shared" si="40"/>
        <v>2106</v>
      </c>
      <c r="AL78" s="14">
        <f t="shared" si="57"/>
        <v>2022</v>
      </c>
      <c r="AN78" s="62">
        <f t="shared" si="43"/>
        <v>0.01282051282051282</v>
      </c>
      <c r="AO78" s="63">
        <f t="shared" si="44"/>
        <v>0.09306742640075974</v>
      </c>
      <c r="AP78" s="63">
        <f t="shared" si="58"/>
        <v>0</v>
      </c>
      <c r="AQ78" s="48">
        <f t="shared" si="27"/>
        <v>0.10588793922127256</v>
      </c>
      <c r="AS78" s="69">
        <f t="shared" si="50"/>
        <v>2022</v>
      </c>
      <c r="AU78" s="62">
        <f t="shared" si="51"/>
        <v>0.026115859449192782</v>
      </c>
      <c r="AV78" s="63">
        <f t="shared" si="52"/>
        <v>0.032288698955365625</v>
      </c>
      <c r="AW78" s="63">
        <f t="shared" si="53"/>
        <v>0.16951566951566951</v>
      </c>
      <c r="AX78" s="63">
        <f t="shared" si="54"/>
        <v>0.03941120607787275</v>
      </c>
      <c r="AY78" s="63">
        <f t="shared" si="55"/>
        <v>0.5370370370370371</v>
      </c>
      <c r="AZ78" s="63">
        <f t="shared" si="56"/>
        <v>0.05887939221272555</v>
      </c>
      <c r="BA78" s="63">
        <f t="shared" si="47"/>
        <v>0.021367521367521368</v>
      </c>
      <c r="BB78" s="48">
        <f t="shared" si="48"/>
        <v>0.00949667616334283</v>
      </c>
    </row>
    <row r="79" spans="2:54" ht="12.75">
      <c r="B79" s="19">
        <f t="shared" si="35"/>
        <v>71</v>
      </c>
      <c r="C79" s="17"/>
      <c r="D79" s="19">
        <f t="shared" si="36"/>
        <v>2023</v>
      </c>
      <c r="E79" s="17"/>
      <c r="F79" s="33">
        <v>973</v>
      </c>
      <c r="G79" s="33">
        <v>87</v>
      </c>
      <c r="H79" s="33">
        <v>544</v>
      </c>
      <c r="I79" s="33">
        <v>37</v>
      </c>
      <c r="J79" s="33">
        <v>557</v>
      </c>
      <c r="K79" s="47">
        <f t="shared" si="24"/>
        <v>0</v>
      </c>
      <c r="L79" s="44">
        <v>2198</v>
      </c>
      <c r="N79" s="14">
        <f t="shared" si="37"/>
        <v>2023</v>
      </c>
      <c r="P79" s="35">
        <v>1727</v>
      </c>
      <c r="Q79" s="33">
        <v>262</v>
      </c>
      <c r="R79" s="47">
        <f t="shared" si="45"/>
        <v>209</v>
      </c>
      <c r="S79" s="48">
        <f t="shared" si="46"/>
        <v>0.13172448466566114</v>
      </c>
      <c r="T79" s="12">
        <f t="shared" si="38"/>
        <v>2198</v>
      </c>
      <c r="V79" s="14">
        <f t="shared" si="39"/>
        <v>2023</v>
      </c>
      <c r="X79" s="35">
        <v>41</v>
      </c>
      <c r="Y79" s="33">
        <v>24</v>
      </c>
      <c r="Z79" s="33">
        <v>54</v>
      </c>
      <c r="AA79" s="33">
        <v>247</v>
      </c>
      <c r="AB79" s="37"/>
      <c r="AC79" s="37">
        <v>1116</v>
      </c>
      <c r="AD79" s="33">
        <v>131</v>
      </c>
      <c r="AE79" s="33">
        <v>377</v>
      </c>
      <c r="AF79" s="33">
        <v>80</v>
      </c>
      <c r="AG79" s="37">
        <v>58</v>
      </c>
      <c r="AH79" s="33">
        <v>70</v>
      </c>
      <c r="AI79" s="47">
        <f t="shared" si="49"/>
        <v>0</v>
      </c>
      <c r="AJ79" s="12">
        <f t="shared" si="40"/>
        <v>2198</v>
      </c>
      <c r="AL79" s="14">
        <f t="shared" si="57"/>
        <v>2023</v>
      </c>
      <c r="AN79" s="62">
        <f t="shared" si="43"/>
        <v>0.02456778889899909</v>
      </c>
      <c r="AO79" s="63">
        <f t="shared" si="44"/>
        <v>0.11237488626023658</v>
      </c>
      <c r="AP79" s="63">
        <f t="shared" si="58"/>
        <v>0</v>
      </c>
      <c r="AQ79" s="48">
        <f t="shared" si="27"/>
        <v>0.13694267515923567</v>
      </c>
      <c r="AS79" s="69">
        <f t="shared" si="50"/>
        <v>2023</v>
      </c>
      <c r="AU79" s="62">
        <f t="shared" si="51"/>
        <v>0.026387625113739762</v>
      </c>
      <c r="AV79" s="63">
        <f t="shared" si="52"/>
        <v>0.03184713375796178</v>
      </c>
      <c r="AW79" s="63">
        <f t="shared" si="53"/>
        <v>0.17151956323930848</v>
      </c>
      <c r="AX79" s="63">
        <f t="shared" si="54"/>
        <v>0.036396724294813464</v>
      </c>
      <c r="AY79" s="63">
        <f t="shared" si="55"/>
        <v>0.5077343039126478</v>
      </c>
      <c r="AZ79" s="63">
        <f t="shared" si="56"/>
        <v>0.05959963603275705</v>
      </c>
      <c r="BA79" s="63">
        <f t="shared" si="47"/>
        <v>0.0186533212010919</v>
      </c>
      <c r="BB79" s="48">
        <f t="shared" si="48"/>
        <v>0.01091901728844404</v>
      </c>
    </row>
    <row r="80" spans="2:54" ht="12.75">
      <c r="B80" s="19">
        <f t="shared" si="35"/>
        <v>72</v>
      </c>
      <c r="C80" s="17"/>
      <c r="D80" s="19">
        <f t="shared" si="36"/>
        <v>2024</v>
      </c>
      <c r="E80" s="17"/>
      <c r="F80" s="33"/>
      <c r="G80" s="33"/>
      <c r="H80" s="33"/>
      <c r="I80" s="33"/>
      <c r="J80" s="33"/>
      <c r="K80" s="47">
        <f t="shared" si="24"/>
        <v>0</v>
      </c>
      <c r="L80" s="44">
        <v>0</v>
      </c>
      <c r="N80" s="14">
        <f t="shared" si="37"/>
        <v>2024</v>
      </c>
      <c r="P80" s="35"/>
      <c r="Q80" s="33"/>
      <c r="R80" s="47">
        <f t="shared" si="45"/>
        <v>0</v>
      </c>
      <c r="S80" s="48" t="e">
        <f t="shared" si="46"/>
        <v>#DIV/0!</v>
      </c>
      <c r="T80" s="12">
        <f t="shared" si="38"/>
        <v>0</v>
      </c>
      <c r="V80" s="14">
        <f t="shared" si="39"/>
        <v>2024</v>
      </c>
      <c r="X80" s="35"/>
      <c r="Y80" s="33"/>
      <c r="Z80" s="33"/>
      <c r="AA80" s="33"/>
      <c r="AB80" s="37"/>
      <c r="AC80" s="37"/>
      <c r="AD80" s="33"/>
      <c r="AE80" s="33"/>
      <c r="AF80" s="33"/>
      <c r="AG80" s="37"/>
      <c r="AH80" s="33"/>
      <c r="AI80" s="47">
        <f t="shared" si="49"/>
        <v>0</v>
      </c>
      <c r="AJ80" s="12">
        <f t="shared" si="40"/>
        <v>0</v>
      </c>
      <c r="AL80" s="14">
        <f t="shared" si="57"/>
        <v>2024</v>
      </c>
      <c r="AN80" s="62" t="e">
        <f t="shared" si="43"/>
        <v>#DIV/0!</v>
      </c>
      <c r="AO80" s="63" t="e">
        <f t="shared" si="44"/>
        <v>#DIV/0!</v>
      </c>
      <c r="AP80" s="63" t="e">
        <f t="shared" si="58"/>
        <v>#DIV/0!</v>
      </c>
      <c r="AQ80" s="48" t="e">
        <f t="shared" si="27"/>
        <v>#DIV/0!</v>
      </c>
      <c r="AS80" s="69">
        <f t="shared" si="50"/>
        <v>2024</v>
      </c>
      <c r="AU80" s="62" t="e">
        <f t="shared" si="51"/>
        <v>#DIV/0!</v>
      </c>
      <c r="AV80" s="63" t="e">
        <f t="shared" si="52"/>
        <v>#DIV/0!</v>
      </c>
      <c r="AW80" s="63" t="e">
        <f t="shared" si="53"/>
        <v>#DIV/0!</v>
      </c>
      <c r="AX80" s="63" t="e">
        <f t="shared" si="54"/>
        <v>#DIV/0!</v>
      </c>
      <c r="AY80" s="63" t="e">
        <f t="shared" si="55"/>
        <v>#DIV/0!</v>
      </c>
      <c r="AZ80" s="63" t="e">
        <f t="shared" si="56"/>
        <v>#DIV/0!</v>
      </c>
      <c r="BA80" s="63" t="e">
        <f t="shared" si="47"/>
        <v>#DIV/0!</v>
      </c>
      <c r="BB80" s="48" t="e">
        <f t="shared" si="48"/>
        <v>#DIV/0!</v>
      </c>
    </row>
    <row r="81" spans="2:54" ht="12.75">
      <c r="B81" s="19">
        <f t="shared" si="35"/>
        <v>73</v>
      </c>
      <c r="C81" s="17"/>
      <c r="D81" s="19">
        <f t="shared" si="36"/>
        <v>2025</v>
      </c>
      <c r="E81" s="17"/>
      <c r="F81" s="33"/>
      <c r="G81" s="33"/>
      <c r="H81" s="33"/>
      <c r="I81" s="33"/>
      <c r="J81" s="33"/>
      <c r="K81" s="47">
        <f t="shared" si="24"/>
        <v>0</v>
      </c>
      <c r="L81" s="44">
        <v>0</v>
      </c>
      <c r="N81" s="14">
        <f t="shared" si="37"/>
        <v>2025</v>
      </c>
      <c r="P81" s="35"/>
      <c r="Q81" s="33"/>
      <c r="R81" s="47">
        <f t="shared" si="45"/>
        <v>0</v>
      </c>
      <c r="S81" s="48" t="e">
        <f t="shared" si="46"/>
        <v>#DIV/0!</v>
      </c>
      <c r="T81" s="12">
        <f t="shared" si="38"/>
        <v>0</v>
      </c>
      <c r="V81" s="14">
        <f t="shared" si="39"/>
        <v>2025</v>
      </c>
      <c r="X81" s="35"/>
      <c r="Y81" s="33"/>
      <c r="Z81" s="33"/>
      <c r="AA81" s="33"/>
      <c r="AB81" s="37"/>
      <c r="AC81" s="37"/>
      <c r="AD81" s="33"/>
      <c r="AE81" s="33"/>
      <c r="AF81" s="33"/>
      <c r="AG81" s="37"/>
      <c r="AH81" s="33"/>
      <c r="AI81" s="47">
        <f t="shared" si="49"/>
        <v>0</v>
      </c>
      <c r="AJ81" s="12">
        <f t="shared" si="40"/>
        <v>0</v>
      </c>
      <c r="AL81" s="14">
        <f t="shared" si="57"/>
        <v>2025</v>
      </c>
      <c r="AN81" s="62" t="e">
        <f t="shared" si="43"/>
        <v>#DIV/0!</v>
      </c>
      <c r="AO81" s="63" t="e">
        <f t="shared" si="44"/>
        <v>#DIV/0!</v>
      </c>
      <c r="AP81" s="63" t="e">
        <f t="shared" si="58"/>
        <v>#DIV/0!</v>
      </c>
      <c r="AQ81" s="48" t="e">
        <f t="shared" si="27"/>
        <v>#DIV/0!</v>
      </c>
      <c r="AS81" s="69">
        <f t="shared" si="50"/>
        <v>2025</v>
      </c>
      <c r="AU81" s="62" t="e">
        <f t="shared" si="51"/>
        <v>#DIV/0!</v>
      </c>
      <c r="AV81" s="63" t="e">
        <f t="shared" si="52"/>
        <v>#DIV/0!</v>
      </c>
      <c r="AW81" s="63" t="e">
        <f t="shared" si="53"/>
        <v>#DIV/0!</v>
      </c>
      <c r="AX81" s="63" t="e">
        <f t="shared" si="54"/>
        <v>#DIV/0!</v>
      </c>
      <c r="AY81" s="63" t="e">
        <f t="shared" si="55"/>
        <v>#DIV/0!</v>
      </c>
      <c r="AZ81" s="63" t="e">
        <f t="shared" si="56"/>
        <v>#DIV/0!</v>
      </c>
      <c r="BA81" s="63" t="e">
        <f t="shared" si="47"/>
        <v>#DIV/0!</v>
      </c>
      <c r="BB81" s="48" t="e">
        <f t="shared" si="48"/>
        <v>#DIV/0!</v>
      </c>
    </row>
  </sheetData>
  <mergeCells count="5">
    <mergeCell ref="AU6:BB6"/>
    <mergeCell ref="AN6:AQ6"/>
    <mergeCell ref="P6:T6"/>
    <mergeCell ref="F6:K6"/>
    <mergeCell ref="X6:AJ6"/>
  </mergeCells>
  <hyperlinks>
    <hyperlink ref="O2" r:id="rId1" display="Conference Web: http://ewh.ieee.org/conf/ius_2008/"/>
    <hyperlink ref="O3" r:id="rId2" display="Details of organizing IEEE IUS conferences can be found in the document titled: &quot;Organization of the 2008 IEEE International Ultrasonics Symposium (IUS)&quot;"/>
    <hyperlink ref="O4" r:id="rId3" display="3. IEEE IUS historical cahrts can be found with this link "/>
    <hyperlink ref="AM2" r:id="rId4" display="Conference Web: http://ewh.ieee.org/conf/ius_2008/"/>
    <hyperlink ref="AM3" r:id="rId5" display="Details of organizing IEEE IUS conferences can be found in the document titled: &quot;Organization of the 2008 IEEE International Ultrasonics Symposium (IUS)&quot;"/>
    <hyperlink ref="AM4" r:id="rId6" display="3. IEEE IUS historical cahrts can be found with this link "/>
    <hyperlink ref="AT2" r:id="rId7" display="Conference Web: http://ewh.ieee.org/conf/ius_2008/"/>
    <hyperlink ref="AT3" r:id="rId8" display="Details of organizing IEEE IUS conferences can be found in the document titled: &quot;Organization of the 2008 IEEE International Ultrasonics Symposium (IUS)&quot;"/>
    <hyperlink ref="AT4" r:id="rId9" display="3. IEEE IUS historical cahrts can be found with this link "/>
  </hyperlinks>
  <printOptions/>
  <pageMargins left="0.5" right="0.5" top="0.75" bottom="0.75" header="0.5" footer="0.5"/>
  <pageSetup horizontalDpi="1200" verticalDpi="1200" orientation="landscape" scale="65" r:id="rId13"/>
  <headerFooter alignWithMargins="0">
    <oddHeader>&amp;LMembership Historical Data&amp;RIEEE Ultrasonics, Ferroelectrics, and Frequency Control Society (UFFC-S)</oddHeader>
    <oddFooter>&amp;LCreated by Dr. Jian-yu Lu, 2014-2015 President of IEEE UFFC-S, on January 01, 2014&amp;C&amp;P</oddFooter>
  </headerFooter>
  <colBreaks count="1" manualBreakCount="1">
    <brk id="23" min="2" max="62" man="1"/>
  </colBreaks>
  <drawing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2"/>
  <sheetViews>
    <sheetView tabSelected="1" workbookViewId="0" topLeftCell="A1">
      <pane ySplit="7" topLeftCell="BM227" activePane="bottomLeft" state="frozen"/>
      <selection pane="topLeft" activeCell="A1" sqref="A1"/>
      <selection pane="bottomLeft" activeCell="M373" sqref="M373"/>
    </sheetView>
  </sheetViews>
  <sheetFormatPr defaultColWidth="9.140625" defaultRowHeight="12.75"/>
  <cols>
    <col min="1" max="1" width="6.7109375" style="13" customWidth="1"/>
    <col min="2" max="2" width="6.7109375" style="0" customWidth="1"/>
    <col min="3" max="3" width="12.7109375" style="0" customWidth="1"/>
    <col min="4" max="8" width="14.7109375" style="0" customWidth="1"/>
    <col min="9" max="9" width="6.7109375" style="0" customWidth="1"/>
    <col min="10" max="12" width="1.7109375" style="0" customWidth="1"/>
    <col min="13" max="13" width="12.7109375" style="0" customWidth="1"/>
    <col min="14" max="19" width="14.7109375" style="0" customWidth="1"/>
    <col min="20" max="20" width="14.8515625" style="0" customWidth="1"/>
  </cols>
  <sheetData>
    <row r="1" ht="12.75">
      <c r="M1" s="22"/>
    </row>
    <row r="2" spans="1:13" ht="12.75">
      <c r="A2" t="s">
        <v>25</v>
      </c>
      <c r="D2" s="30"/>
      <c r="M2" s="23"/>
    </row>
    <row r="3" spans="1:13" ht="12.75">
      <c r="A3" s="29" t="str">
        <f>Original_Data!B3</f>
        <v>(Updated: March 08, 2023.) </v>
      </c>
      <c r="D3" s="27"/>
      <c r="M3" s="24"/>
    </row>
    <row r="4" ht="12.75">
      <c r="M4" s="25"/>
    </row>
    <row r="5" ht="12.75">
      <c r="M5" s="21"/>
    </row>
    <row r="6" ht="12.75">
      <c r="C6" s="3" t="s">
        <v>26</v>
      </c>
    </row>
    <row r="7" ht="12.75">
      <c r="E7" s="40" t="s">
        <v>63</v>
      </c>
    </row>
    <row r="8" ht="12.75">
      <c r="K8" s="11"/>
    </row>
    <row r="9" spans="1:14" ht="12.75">
      <c r="A9" s="13" t="s">
        <v>3</v>
      </c>
      <c r="K9" s="11"/>
      <c r="M9" s="41"/>
      <c r="N9" s="41"/>
    </row>
    <row r="10" spans="11:14" ht="12.75">
      <c r="K10" s="11"/>
      <c r="M10" s="42"/>
      <c r="N10" s="1"/>
    </row>
    <row r="11" spans="11:14" ht="12.75">
      <c r="K11" s="11"/>
      <c r="M11" s="21"/>
      <c r="N11" s="43"/>
    </row>
    <row r="12" spans="11:14" ht="12.75">
      <c r="K12" s="11"/>
      <c r="M12" s="1"/>
      <c r="N12" s="1"/>
    </row>
    <row r="13" spans="11:14" ht="12.75">
      <c r="K13" s="11"/>
      <c r="M13" s="1"/>
      <c r="N13" s="1"/>
    </row>
    <row r="14" spans="11:14" ht="12.75">
      <c r="K14" s="11"/>
      <c r="M14" s="1"/>
      <c r="N14" s="1"/>
    </row>
    <row r="15" spans="11:14" ht="12.75">
      <c r="K15" s="11"/>
      <c r="M15" s="1"/>
      <c r="N15" s="1"/>
    </row>
    <row r="16" spans="11:14" ht="12.75">
      <c r="K16" s="11"/>
      <c r="M16" s="1"/>
      <c r="N16" s="1"/>
    </row>
    <row r="17" spans="11:14" ht="12.75">
      <c r="K17" s="11"/>
      <c r="M17" s="42"/>
      <c r="N17" s="1"/>
    </row>
    <row r="18" spans="11:14" ht="12.75">
      <c r="K18" s="11"/>
      <c r="M18" s="21"/>
      <c r="N18" s="43"/>
    </row>
    <row r="19" spans="11:14" ht="12.75">
      <c r="K19" s="11"/>
      <c r="M19" s="1"/>
      <c r="N19" s="1"/>
    </row>
    <row r="20" spans="11:14" ht="12.75">
      <c r="K20" s="11"/>
      <c r="M20" s="1"/>
      <c r="N20" s="1"/>
    </row>
    <row r="21" spans="11:14" ht="12.75">
      <c r="K21" s="11"/>
      <c r="M21" s="1"/>
      <c r="N21" s="1"/>
    </row>
    <row r="22" spans="11:14" ht="12.75">
      <c r="K22" s="11"/>
      <c r="M22" s="1"/>
      <c r="N22" s="1"/>
    </row>
    <row r="23" spans="11:14" ht="12.75">
      <c r="K23" s="11"/>
      <c r="M23" s="1"/>
      <c r="N23" s="1"/>
    </row>
    <row r="24" ht="12.75">
      <c r="K24" s="11"/>
    </row>
    <row r="25" ht="12.75">
      <c r="K25" s="11"/>
    </row>
    <row r="26" ht="12.75">
      <c r="K26" s="11"/>
    </row>
    <row r="27" ht="12.75">
      <c r="K27" s="11"/>
    </row>
    <row r="28" ht="12.75">
      <c r="K28" s="11"/>
    </row>
    <row r="29" ht="12.75">
      <c r="K29" s="11"/>
    </row>
    <row r="30" ht="12.75">
      <c r="K30" s="11"/>
    </row>
    <row r="31" ht="12.75">
      <c r="K31" s="11"/>
    </row>
    <row r="32" ht="12.75">
      <c r="K32" s="11"/>
    </row>
    <row r="33" ht="12.75">
      <c r="K33" s="11"/>
    </row>
    <row r="34" ht="12.75">
      <c r="K34" s="11"/>
    </row>
    <row r="35" ht="12.75">
      <c r="K35" s="11"/>
    </row>
    <row r="36" ht="12.75">
      <c r="K36" s="11"/>
    </row>
    <row r="37" ht="12.75">
      <c r="K37" s="11"/>
    </row>
    <row r="38" ht="12.75">
      <c r="K38" s="11"/>
    </row>
    <row r="39" ht="12.75">
      <c r="K39" s="11"/>
    </row>
    <row r="40" ht="12.75">
      <c r="A40" s="13" t="s">
        <v>32</v>
      </c>
    </row>
    <row r="71" ht="12.75">
      <c r="A71" s="13" t="s">
        <v>2</v>
      </c>
    </row>
    <row r="102" ht="12.75">
      <c r="A102" s="13" t="s">
        <v>39</v>
      </c>
    </row>
    <row r="133" ht="12.75">
      <c r="A133" s="13" t="s">
        <v>33</v>
      </c>
    </row>
    <row r="164" ht="12.75">
      <c r="A164" s="13" t="s">
        <v>34</v>
      </c>
    </row>
    <row r="195" ht="12.75">
      <c r="A195" s="13" t="s">
        <v>35</v>
      </c>
    </row>
    <row r="218" ht="12.75">
      <c r="K218" s="11"/>
    </row>
    <row r="219" ht="12.75">
      <c r="K219" s="11"/>
    </row>
    <row r="220" ht="12.75">
      <c r="K220" s="11"/>
    </row>
    <row r="221" ht="12.75">
      <c r="K221" s="11"/>
    </row>
    <row r="222" ht="12.75">
      <c r="K222" s="11"/>
    </row>
    <row r="223" ht="12.75">
      <c r="K223" s="11"/>
    </row>
    <row r="224" ht="12.75">
      <c r="K224" s="11"/>
    </row>
    <row r="225" ht="12.75">
      <c r="K225" s="11"/>
    </row>
    <row r="226" spans="1:11" ht="12.75">
      <c r="A226" s="13" t="s">
        <v>36</v>
      </c>
      <c r="K226" s="11"/>
    </row>
    <row r="227" ht="12.75">
      <c r="K227" s="11"/>
    </row>
    <row r="228" ht="12.75">
      <c r="K228" s="11"/>
    </row>
    <row r="229" ht="12.75">
      <c r="K229" s="11"/>
    </row>
    <row r="230" ht="12.75">
      <c r="K230" s="11"/>
    </row>
    <row r="231" ht="12.75">
      <c r="K231" s="11"/>
    </row>
    <row r="232" ht="12.75">
      <c r="K232" s="11"/>
    </row>
    <row r="233" ht="12.75">
      <c r="K233" s="11"/>
    </row>
    <row r="234" ht="12.75">
      <c r="K234" s="11"/>
    </row>
    <row r="235" ht="12.75">
      <c r="K235" s="11"/>
    </row>
    <row r="236" ht="12.75">
      <c r="K236" s="11"/>
    </row>
    <row r="237" ht="12.75">
      <c r="K237" s="11"/>
    </row>
    <row r="238" ht="12.75">
      <c r="K238" s="11"/>
    </row>
    <row r="239" ht="12.75">
      <c r="K239" s="11"/>
    </row>
    <row r="240" ht="12.75">
      <c r="K240" s="11"/>
    </row>
    <row r="241" ht="12.75">
      <c r="K241" s="11"/>
    </row>
    <row r="242" ht="12.75">
      <c r="K242" s="11"/>
    </row>
    <row r="243" ht="12.75">
      <c r="K243" s="11"/>
    </row>
    <row r="244" ht="12.75">
      <c r="K244" s="11"/>
    </row>
    <row r="245" ht="12.75">
      <c r="K245" s="11"/>
    </row>
    <row r="246" ht="12.75">
      <c r="K246" s="11"/>
    </row>
    <row r="247" ht="12.75">
      <c r="K247" s="11"/>
    </row>
    <row r="248" ht="12.75">
      <c r="K248" s="11"/>
    </row>
    <row r="249" ht="12.75">
      <c r="K249" s="11"/>
    </row>
    <row r="250" ht="12.75">
      <c r="K250" s="11"/>
    </row>
    <row r="251" ht="12.75">
      <c r="K251" s="11"/>
    </row>
    <row r="252" ht="12.75">
      <c r="K252" s="11"/>
    </row>
    <row r="253" ht="12.75">
      <c r="K253" s="11"/>
    </row>
    <row r="254" ht="12.75">
      <c r="K254" s="11"/>
    </row>
    <row r="255" ht="12.75">
      <c r="K255" s="11"/>
    </row>
    <row r="256" ht="12.75">
      <c r="K256" s="11"/>
    </row>
    <row r="257" spans="1:11" ht="12.75">
      <c r="A257" s="13" t="s">
        <v>40</v>
      </c>
      <c r="K257" s="11"/>
    </row>
    <row r="258" ht="12.75">
      <c r="K258" s="11"/>
    </row>
    <row r="259" ht="12.75">
      <c r="K259" s="11"/>
    </row>
    <row r="260" ht="12.75">
      <c r="K260" s="11"/>
    </row>
    <row r="261" ht="12.75">
      <c r="K261" s="11"/>
    </row>
    <row r="262" ht="12.75">
      <c r="K262" s="11"/>
    </row>
    <row r="263" ht="12.75">
      <c r="K263" s="11"/>
    </row>
    <row r="264" ht="12.75">
      <c r="K264" s="11"/>
    </row>
    <row r="265" ht="12.75">
      <c r="K265" s="11"/>
    </row>
    <row r="266" ht="12.75">
      <c r="K266" s="11"/>
    </row>
    <row r="267" ht="12.75">
      <c r="K267" s="11"/>
    </row>
    <row r="268" ht="12.75">
      <c r="K268" s="11"/>
    </row>
    <row r="269" ht="12.75">
      <c r="K269" s="11"/>
    </row>
    <row r="270" ht="12.75">
      <c r="K270" s="11"/>
    </row>
    <row r="271" ht="12.75">
      <c r="K271" s="11"/>
    </row>
    <row r="272" ht="12.75">
      <c r="K272" s="11"/>
    </row>
    <row r="273" ht="12.75">
      <c r="K273" s="11"/>
    </row>
    <row r="274" ht="12.75">
      <c r="K274" s="11"/>
    </row>
    <row r="275" ht="12.75">
      <c r="K275" s="11"/>
    </row>
    <row r="276" ht="12.75">
      <c r="K276" s="11"/>
    </row>
    <row r="277" ht="12.75">
      <c r="K277" s="11"/>
    </row>
    <row r="278" ht="12.75">
      <c r="K278" s="11"/>
    </row>
    <row r="279" ht="12.75">
      <c r="K279" s="11"/>
    </row>
    <row r="280" ht="12.75">
      <c r="K280" s="11"/>
    </row>
    <row r="281" ht="12.75">
      <c r="K281" s="11"/>
    </row>
    <row r="282" ht="12.75">
      <c r="K282" s="11"/>
    </row>
    <row r="283" ht="12.75">
      <c r="K283" s="11"/>
    </row>
    <row r="284" ht="12.75">
      <c r="K284" s="11"/>
    </row>
    <row r="285" ht="12.75">
      <c r="K285" s="11"/>
    </row>
    <row r="286" ht="12.75">
      <c r="K286" s="11"/>
    </row>
    <row r="287" ht="12.75">
      <c r="K287" s="11"/>
    </row>
    <row r="288" spans="1:11" ht="12.75">
      <c r="A288" s="13" t="s">
        <v>37</v>
      </c>
      <c r="K288" s="11"/>
    </row>
    <row r="289" ht="12.75">
      <c r="K289" s="11"/>
    </row>
    <row r="290" ht="12.75">
      <c r="K290" s="11"/>
    </row>
    <row r="291" ht="12.75">
      <c r="K291" s="11"/>
    </row>
    <row r="292" ht="12.75">
      <c r="K292" s="11"/>
    </row>
    <row r="293" ht="12.75">
      <c r="K293" s="11"/>
    </row>
    <row r="294" ht="12.75">
      <c r="K294" s="11"/>
    </row>
    <row r="295" ht="12.75">
      <c r="K295" s="11"/>
    </row>
    <row r="296" ht="12.75">
      <c r="K296" s="11"/>
    </row>
    <row r="297" ht="12.75">
      <c r="K297" s="11"/>
    </row>
    <row r="298" ht="12.75">
      <c r="K298" s="11"/>
    </row>
    <row r="299" ht="12.75">
      <c r="K299" s="11"/>
    </row>
    <row r="300" ht="12.75">
      <c r="K300" s="11"/>
    </row>
    <row r="301" ht="12.75">
      <c r="K301" s="11"/>
    </row>
    <row r="302" ht="12.75">
      <c r="K302" s="11"/>
    </row>
    <row r="303" ht="12.75">
      <c r="K303" s="11"/>
    </row>
    <row r="304" ht="12.75">
      <c r="K304" s="11"/>
    </row>
    <row r="305" ht="12.75">
      <c r="K305" s="11"/>
    </row>
    <row r="306" ht="12.75">
      <c r="K306" s="11"/>
    </row>
    <row r="307" ht="12.75">
      <c r="K307" s="11"/>
    </row>
    <row r="308" ht="12.75">
      <c r="K308" s="11"/>
    </row>
    <row r="309" ht="12.75">
      <c r="K309" s="11"/>
    </row>
    <row r="310" ht="12.75">
      <c r="K310" s="11"/>
    </row>
    <row r="311" ht="12.75">
      <c r="K311" s="11"/>
    </row>
    <row r="312" ht="12.75">
      <c r="K312" s="11"/>
    </row>
    <row r="313" ht="12.75">
      <c r="K313" s="11"/>
    </row>
    <row r="314" ht="12.75">
      <c r="K314" s="11"/>
    </row>
    <row r="315" ht="12.75">
      <c r="K315" s="11"/>
    </row>
    <row r="316" ht="12.75">
      <c r="K316" s="11"/>
    </row>
    <row r="317" ht="12.75">
      <c r="K317" s="11"/>
    </row>
    <row r="318" ht="12.75">
      <c r="K318" s="11"/>
    </row>
    <row r="319" spans="1:11" ht="12.75">
      <c r="A319" s="13" t="s">
        <v>38</v>
      </c>
      <c r="K319" s="11"/>
    </row>
    <row r="320" ht="12.75">
      <c r="K320" s="11"/>
    </row>
    <row r="321" ht="12.75">
      <c r="K321" s="11"/>
    </row>
    <row r="322" ht="12.75">
      <c r="K322" s="11"/>
    </row>
    <row r="323" ht="12.75">
      <c r="K323" s="11"/>
    </row>
    <row r="324" ht="12.75">
      <c r="K324" s="11"/>
    </row>
    <row r="325" ht="12.75">
      <c r="K325" s="11"/>
    </row>
    <row r="326" ht="12.75">
      <c r="K326" s="11"/>
    </row>
    <row r="327" ht="12.75">
      <c r="K327" s="11"/>
    </row>
    <row r="328" ht="12.75">
      <c r="K328" s="11"/>
    </row>
    <row r="329" ht="12.75">
      <c r="K329" s="11"/>
    </row>
    <row r="330" ht="12.75">
      <c r="K330" s="11"/>
    </row>
    <row r="331" ht="12.75">
      <c r="K331" s="11"/>
    </row>
    <row r="332" ht="12.75">
      <c r="K332" s="11"/>
    </row>
    <row r="333" ht="12.75">
      <c r="K333" s="11"/>
    </row>
    <row r="334" ht="12.75">
      <c r="K334" s="11"/>
    </row>
    <row r="335" ht="12.75">
      <c r="K335" s="11"/>
    </row>
    <row r="336" ht="12.75">
      <c r="K336" s="11"/>
    </row>
    <row r="350" ht="12.75">
      <c r="A350" s="13" t="s">
        <v>45</v>
      </c>
    </row>
    <row r="381" ht="12.75">
      <c r="A381" s="13" t="s">
        <v>46</v>
      </c>
    </row>
    <row r="412" ht="12.75">
      <c r="A412" s="13" t="s">
        <v>47</v>
      </c>
    </row>
  </sheetData>
  <printOptions/>
  <pageMargins left="0.75" right="0.75" top="1" bottom="1" header="0.5" footer="0.5"/>
  <pageSetup horizontalDpi="1200" verticalDpi="1200" orientation="portrait" scale="72" r:id="rId2"/>
  <headerFooter alignWithMargins="0">
    <oddHeader>&amp;L&amp;9 2008 IEEE International Ultrasonics Symposium (IUS)&amp;R&amp;9Beijing International Convention Center (BICC), Beijing, China, November 2-5, 2008</oddHeader>
    <oddFooter>&amp;L&amp;9Created by Dr. Jian-yu Lu, General Chair, on July 6, 2009&amp;C&amp;9&amp;P&amp;R&amp;9IEEE Ultrasonics, Ferroelectrics, and Frequency Control Society</oddFooter>
  </headerFooter>
  <colBreaks count="1" manualBreakCount="1">
    <brk id="12" max="3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Multi-Year Trends</dc:title>
  <dc:subject>IEEE UFFC-S Membership Data</dc:subject>
  <dc:creator>Professor Jian-yu Lu</dc:creator>
  <cp:keywords/>
  <dc:description/>
  <cp:lastModifiedBy>Jian-yu Lu</cp:lastModifiedBy>
  <cp:lastPrinted>2012-06-09T20:52:07Z</cp:lastPrinted>
  <dcterms:created xsi:type="dcterms:W3CDTF">2009-07-08T05:19:07Z</dcterms:created>
  <dcterms:modified xsi:type="dcterms:W3CDTF">2024-01-13T05:00:06Z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