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0770" windowHeight="8040" activeTab="0"/>
  </bookViews>
  <sheets>
    <sheet name="IUS Original_Data" sheetId="1" r:id="rId1"/>
    <sheet name="Charts_of_&quot;IUS_Original_Data&quot;" sheetId="2" r:id="rId2"/>
  </sheets>
  <definedNames>
    <definedName name="_xlnm.Print_Area" localSheetId="1">'Charts_of_"IUS_Original_Data"'!$A$1:$T$225</definedName>
    <definedName name="_xlnm.Print_Area" localSheetId="0">'IUS Original_Data'!$B$3:$BT$63</definedName>
  </definedNames>
  <calcPr fullCalcOnLoad="1"/>
</workbook>
</file>

<file path=xl/comments1.xml><?xml version="1.0" encoding="utf-8"?>
<comments xmlns="http://schemas.openxmlformats.org/spreadsheetml/2006/main">
  <authors>
    <author>Jian-yu Lu</author>
  </authors>
  <commentList>
    <comment ref="Y48" authorId="0">
      <text>
        <r>
          <rPr>
            <b/>
            <sz val="8"/>
            <rFont val="Tahoma"/>
            <family val="0"/>
          </rPr>
          <t>Jian-yu Lu:</t>
        </r>
        <r>
          <rPr>
            <sz val="8"/>
            <rFont val="Tahoma"/>
            <family val="0"/>
          </rPr>
          <t xml:space="preserve">
Low number is due to 911 Attack. </t>
        </r>
      </text>
    </comment>
    <comment ref="BO7" authorId="0">
      <text>
        <r>
          <rPr>
            <b/>
            <sz val="8"/>
            <rFont val="Tahoma"/>
            <family val="0"/>
          </rPr>
          <t xml:space="preserve">Jian-yu Lu:
</t>
        </r>
        <r>
          <rPr>
            <sz val="8"/>
            <rFont val="Tahoma"/>
            <family val="0"/>
          </rPr>
          <t>Max Numer of Attendees in Sessions</t>
        </r>
      </text>
    </comment>
    <comment ref="BG7" authorId="0">
      <text>
        <r>
          <rPr>
            <b/>
            <sz val="8"/>
            <rFont val="Tahoma"/>
            <family val="0"/>
          </rPr>
          <t>Jian-yu Lu:</t>
        </r>
        <r>
          <rPr>
            <sz val="8"/>
            <rFont val="Tahoma"/>
            <family val="0"/>
          </rPr>
          <t xml:space="preserve">
Registration Fee (Member, Advance Registration)</t>
        </r>
      </text>
    </comment>
    <comment ref="BH7" authorId="0">
      <text>
        <r>
          <rPr>
            <b/>
            <sz val="8"/>
            <rFont val="Tahoma"/>
            <family val="0"/>
          </rPr>
          <t>Jian-yu Lu:</t>
        </r>
        <r>
          <rPr>
            <sz val="8"/>
            <rFont val="Tahoma"/>
            <family val="0"/>
          </rPr>
          <t xml:space="preserve">
Registration Fee (Member, On-Site Registration)</t>
        </r>
      </text>
    </comment>
    <comment ref="BI7" authorId="0">
      <text>
        <r>
          <rPr>
            <b/>
            <sz val="8"/>
            <rFont val="Tahoma"/>
            <family val="0"/>
          </rPr>
          <t>Jian-yu Lu:</t>
        </r>
        <r>
          <rPr>
            <sz val="8"/>
            <rFont val="Tahoma"/>
            <family val="0"/>
          </rPr>
          <t xml:space="preserve">
Registration Fee (Non-Member, Advance Registration)</t>
        </r>
      </text>
    </comment>
    <comment ref="BJ7" authorId="0">
      <text>
        <r>
          <rPr>
            <b/>
            <sz val="8"/>
            <rFont val="Tahoma"/>
            <family val="0"/>
          </rPr>
          <t>Jian-yu Lu:</t>
        </r>
        <r>
          <rPr>
            <sz val="8"/>
            <rFont val="Tahoma"/>
            <family val="0"/>
          </rPr>
          <t xml:space="preserve">
Registration Fee (Non-Member, On-Site Registration)</t>
        </r>
      </text>
    </comment>
    <comment ref="CA8" authorId="0">
      <text>
        <r>
          <rPr>
            <b/>
            <sz val="8"/>
            <rFont val="Tahoma"/>
            <family val="0"/>
          </rPr>
          <t>Jian-yu Lu:</t>
        </r>
        <r>
          <rPr>
            <sz val="8"/>
            <rFont val="Tahoma"/>
            <family val="0"/>
          </rPr>
          <t xml:space="preserve">
10 invited speakers were added as a base line when the abstract submission site was opened on April 16, 2008</t>
        </r>
      </text>
    </comment>
    <comment ref="CA24" authorId="0">
      <text>
        <r>
          <rPr>
            <b/>
            <sz val="8"/>
            <rFont val="Tahoma"/>
            <family val="0"/>
          </rPr>
          <t>Jian-yu Lu:</t>
        </r>
        <r>
          <rPr>
            <sz val="8"/>
            <rFont val="Tahoma"/>
            <family val="0"/>
          </rPr>
          <t xml:space="preserve">
The abstract submission deadline was May 5, 2008, EST or Midnight, May 4, 2008, PST. 
There were 22 people who have technical difficulty. After my help, they had successfully submitted their abstracts, bring the total to 917. </t>
        </r>
      </text>
    </comment>
    <comment ref="BN9" authorId="0">
      <text>
        <r>
          <rPr>
            <b/>
            <sz val="8"/>
            <rFont val="Tahoma"/>
            <family val="0"/>
          </rPr>
          <t>Jian-yu Lu:</t>
        </r>
        <r>
          <rPr>
            <sz val="8"/>
            <rFont val="Tahoma"/>
            <family val="0"/>
          </rPr>
          <t xml:space="preserve">
Students are not separated.</t>
        </r>
      </text>
    </comment>
    <comment ref="Y30" authorId="0">
      <text>
        <r>
          <rPr>
            <b/>
            <sz val="8"/>
            <rFont val="Tahoma"/>
            <family val="0"/>
          </rPr>
          <t>Jian-yu Lu:</t>
        </r>
        <r>
          <rPr>
            <sz val="8"/>
            <rFont val="Tahoma"/>
            <family val="0"/>
          </rPr>
          <t xml:space="preserve">
Plus 23 exibitors</t>
        </r>
      </text>
    </comment>
    <comment ref="Y31" authorId="0">
      <text>
        <r>
          <rPr>
            <b/>
            <sz val="8"/>
            <rFont val="Tahoma"/>
            <family val="0"/>
          </rPr>
          <t>Jian-yu Lu:</t>
        </r>
        <r>
          <rPr>
            <sz val="8"/>
            <rFont val="Tahoma"/>
            <family val="0"/>
          </rPr>
          <t xml:space="preserve">
Plus 19 exhibitors</t>
        </r>
      </text>
    </comment>
    <comment ref="Y37" authorId="0">
      <text>
        <r>
          <rPr>
            <b/>
            <sz val="8"/>
            <rFont val="Tahoma"/>
            <family val="0"/>
          </rPr>
          <t>Jian-yu Lu:</t>
        </r>
        <r>
          <rPr>
            <sz val="8"/>
            <rFont val="Tahoma"/>
            <family val="0"/>
          </rPr>
          <t xml:space="preserve">
After adding 125 guests and 10 companies for exhibits</t>
        </r>
      </text>
    </comment>
    <comment ref="Y43" authorId="0">
      <text>
        <r>
          <rPr>
            <b/>
            <sz val="8"/>
            <rFont val="Tahoma"/>
            <family val="0"/>
          </rPr>
          <t>Jian-yu Lu:</t>
        </r>
        <r>
          <rPr>
            <sz val="8"/>
            <rFont val="Tahoma"/>
            <family val="0"/>
          </rPr>
          <t xml:space="preserve">
Including guests</t>
        </r>
      </text>
    </comment>
    <comment ref="Y54" authorId="0">
      <text>
        <r>
          <rPr>
            <b/>
            <sz val="8"/>
            <rFont val="Tahoma"/>
            <family val="0"/>
          </rPr>
          <t>Jian-yu Lu:</t>
        </r>
        <r>
          <rPr>
            <sz val="8"/>
            <rFont val="Tahoma"/>
            <family val="0"/>
          </rPr>
          <t xml:space="preserve">
After removing 17 cancellation</t>
        </r>
      </text>
    </comment>
    <comment ref="BX31" authorId="0">
      <text>
        <r>
          <rPr>
            <b/>
            <sz val="8"/>
            <rFont val="Tahoma"/>
            <family val="0"/>
          </rPr>
          <t>Jian-yu Lu:</t>
        </r>
        <r>
          <rPr>
            <sz val="8"/>
            <rFont val="Tahoma"/>
            <family val="0"/>
          </rPr>
          <t xml:space="preserve">
The baseline "90" is from the number of exhibitors and staff of the conference. They are not registered under the YesEvents system. </t>
        </r>
      </text>
    </comment>
    <comment ref="BN45" authorId="0">
      <text>
        <r>
          <rPr>
            <b/>
            <sz val="8"/>
            <rFont val="Tahoma"/>
            <family val="0"/>
          </rPr>
          <t>Jian-yu Lu:</t>
        </r>
        <r>
          <rPr>
            <sz val="8"/>
            <rFont val="Tahoma"/>
            <family val="0"/>
          </rPr>
          <t xml:space="preserve">
$50 on site</t>
        </r>
      </text>
    </comment>
    <comment ref="BX43" authorId="0">
      <text>
        <r>
          <rPr>
            <b/>
            <sz val="8"/>
            <rFont val="Tahoma"/>
            <family val="0"/>
          </rPr>
          <t>Jian-yu Lu:</t>
        </r>
        <r>
          <rPr>
            <sz val="8"/>
            <rFont val="Tahoma"/>
            <family val="0"/>
          </rPr>
          <t xml:space="preserve">
Use Beijing Time for this day.</t>
        </r>
      </text>
    </comment>
    <comment ref="BX44" authorId="0">
      <text>
        <r>
          <rPr>
            <b/>
            <sz val="8"/>
            <rFont val="Tahoma"/>
            <family val="0"/>
          </rPr>
          <t>Jian-yu Lu:</t>
        </r>
        <r>
          <rPr>
            <sz val="8"/>
            <rFont val="Tahoma"/>
            <family val="0"/>
          </rPr>
          <t xml:space="preserve">
Use Beijing Time for this day.</t>
        </r>
      </text>
    </comment>
    <comment ref="BX45" authorId="0">
      <text>
        <r>
          <rPr>
            <b/>
            <sz val="8"/>
            <rFont val="Tahoma"/>
            <family val="0"/>
          </rPr>
          <t>Jian-yu Lu:</t>
        </r>
        <r>
          <rPr>
            <sz val="8"/>
            <rFont val="Tahoma"/>
            <family val="0"/>
          </rPr>
          <t xml:space="preserve">
Use Beijing Time for this day.</t>
        </r>
      </text>
    </comment>
    <comment ref="BX46" authorId="0">
      <text>
        <r>
          <rPr>
            <b/>
            <sz val="8"/>
            <rFont val="Tahoma"/>
            <family val="0"/>
          </rPr>
          <t>Jian-yu Lu:</t>
        </r>
        <r>
          <rPr>
            <sz val="8"/>
            <rFont val="Tahoma"/>
            <family val="0"/>
          </rPr>
          <t xml:space="preserve">
Use Beijing Time for this day.</t>
        </r>
      </text>
    </comment>
    <comment ref="BX47" authorId="0">
      <text>
        <r>
          <rPr>
            <b/>
            <sz val="8"/>
            <rFont val="Tahoma"/>
            <family val="0"/>
          </rPr>
          <t>Jian-yu Lu:</t>
        </r>
        <r>
          <rPr>
            <sz val="8"/>
            <rFont val="Tahoma"/>
            <family val="0"/>
          </rPr>
          <t xml:space="preserve">
Use Beijing Time for this day.</t>
        </r>
      </text>
    </comment>
    <comment ref="BX48" authorId="0">
      <text>
        <r>
          <rPr>
            <b/>
            <sz val="8"/>
            <rFont val="Tahoma"/>
            <family val="0"/>
          </rPr>
          <t>Jian-yu Lu:</t>
        </r>
        <r>
          <rPr>
            <sz val="8"/>
            <rFont val="Tahoma"/>
            <family val="0"/>
          </rPr>
          <t xml:space="preserve">
Use Beijing Time for this day.</t>
        </r>
      </text>
    </comment>
    <comment ref="BX49" authorId="0">
      <text>
        <r>
          <rPr>
            <b/>
            <sz val="8"/>
            <rFont val="Tahoma"/>
            <family val="0"/>
          </rPr>
          <t>Jian-yu Lu:</t>
        </r>
        <r>
          <rPr>
            <sz val="8"/>
            <rFont val="Tahoma"/>
            <family val="0"/>
          </rPr>
          <t xml:space="preserve">
Use Beijing Time for this day.</t>
        </r>
      </text>
    </comment>
    <comment ref="Y13" authorId="0">
      <text>
        <r>
          <rPr>
            <b/>
            <sz val="8"/>
            <rFont val="Tahoma"/>
            <family val="0"/>
          </rPr>
          <t>Jian-yu Lu:</t>
        </r>
        <r>
          <rPr>
            <sz val="8"/>
            <rFont val="Tahoma"/>
            <family val="0"/>
          </rPr>
          <t xml:space="preserve">
This data is from AdCom minutes of March 22, 1967. Fred chart shows about 280.  </t>
        </r>
      </text>
    </comment>
    <comment ref="BN24" authorId="0">
      <text>
        <r>
          <rPr>
            <b/>
            <sz val="8"/>
            <rFont val="Tahoma"/>
            <family val="0"/>
          </rPr>
          <t>Jian-yu Lu:</t>
        </r>
        <r>
          <rPr>
            <sz val="8"/>
            <rFont val="Tahoma"/>
            <family val="0"/>
          </rPr>
          <t xml:space="preserve">
Assume that the student advance registration fee was 0 for datasheet provided by Herman. Herman said he believe students attended the conference free from 1977-1978, and from 1980-1987. </t>
        </r>
      </text>
    </comment>
    <comment ref="Y16" authorId="0">
      <text>
        <r>
          <rPr>
            <b/>
            <sz val="8"/>
            <rFont val="Tahoma"/>
            <family val="0"/>
          </rPr>
          <t>Jian-yu Lu:</t>
        </r>
        <r>
          <rPr>
            <sz val="8"/>
            <rFont val="Tahoma"/>
            <family val="0"/>
          </rPr>
          <t xml:space="preserve">
This data is from AdCom minutes of September 24, 1969. Fred chart shows about 360. </t>
        </r>
      </text>
    </comment>
    <comment ref="Y20" authorId="0">
      <text>
        <r>
          <rPr>
            <b/>
            <sz val="8"/>
            <rFont val="Tahoma"/>
            <family val="0"/>
          </rPr>
          <t>Jian-yu Lu:</t>
        </r>
        <r>
          <rPr>
            <sz val="8"/>
            <rFont val="Tahoma"/>
            <family val="0"/>
          </rPr>
          <t xml:space="preserve">
This data is from AdCom minutes of November 10, 1974. Fred chart shows about 400.  </t>
        </r>
      </text>
    </comment>
    <comment ref="Y21" authorId="0">
      <text>
        <r>
          <rPr>
            <b/>
            <sz val="8"/>
            <rFont val="Tahoma"/>
            <family val="0"/>
          </rPr>
          <t>Jian-yu Lu:</t>
        </r>
        <r>
          <rPr>
            <sz val="8"/>
            <rFont val="Tahoma"/>
            <family val="0"/>
          </rPr>
          <t xml:space="preserve">
This data is from AdCom minutes of April 15, 1975. Fred chart shows about 410.  </t>
        </r>
      </text>
    </comment>
    <comment ref="AP53" authorId="0">
      <text>
        <r>
          <rPr>
            <b/>
            <sz val="8"/>
            <rFont val="Tahoma"/>
            <family val="0"/>
          </rPr>
          <t>Jian-yu Lu:</t>
        </r>
        <r>
          <rPr>
            <sz val="8"/>
            <rFont val="Tahoma"/>
            <family val="0"/>
          </rPr>
          <t xml:space="preserve">
Used Oasis system</t>
        </r>
      </text>
    </comment>
    <comment ref="AP54" authorId="0">
      <text>
        <r>
          <rPr>
            <b/>
            <sz val="8"/>
            <rFont val="Tahoma"/>
            <family val="0"/>
          </rPr>
          <t>Jian-yu Lu:</t>
        </r>
        <r>
          <rPr>
            <sz val="8"/>
            <rFont val="Tahoma"/>
            <family val="0"/>
          </rPr>
          <t xml:space="preserve">
Used Oasis system</t>
        </r>
      </text>
    </comment>
    <comment ref="AP22" authorId="0">
      <text>
        <r>
          <rPr>
            <b/>
            <sz val="8"/>
            <rFont val="Tahoma"/>
            <family val="0"/>
          </rPr>
          <t>Jian-yu Lu:</t>
        </r>
        <r>
          <rPr>
            <sz val="8"/>
            <rFont val="Tahoma"/>
            <family val="0"/>
          </rPr>
          <t xml:space="preserve">
Added 14 invited papers</t>
        </r>
      </text>
    </comment>
    <comment ref="AP23" authorId="0">
      <text>
        <r>
          <rPr>
            <b/>
            <sz val="8"/>
            <rFont val="Tahoma"/>
            <family val="0"/>
          </rPr>
          <t>Jian-yu Lu:</t>
        </r>
        <r>
          <rPr>
            <sz val="8"/>
            <rFont val="Tahoma"/>
            <family val="0"/>
          </rPr>
          <t xml:space="preserve">
Added 16 invited talks</t>
        </r>
      </text>
    </comment>
    <comment ref="AP24" authorId="0">
      <text>
        <r>
          <rPr>
            <b/>
            <sz val="8"/>
            <rFont val="Tahoma"/>
            <family val="0"/>
          </rPr>
          <t>Jian-yu Lu:</t>
        </r>
        <r>
          <rPr>
            <sz val="8"/>
            <rFont val="Tahoma"/>
            <family val="0"/>
          </rPr>
          <t xml:space="preserve">
Added 30 invited talks</t>
        </r>
      </text>
    </comment>
    <comment ref="AP25" authorId="0">
      <text>
        <r>
          <rPr>
            <b/>
            <sz val="8"/>
            <rFont val="Tahoma"/>
            <family val="0"/>
          </rPr>
          <t>Jian-yu Lu:</t>
        </r>
        <r>
          <rPr>
            <sz val="8"/>
            <rFont val="Tahoma"/>
            <family val="0"/>
          </rPr>
          <t xml:space="preserve">
Added 19 invited </t>
        </r>
      </text>
    </comment>
    <comment ref="AP26" authorId="0">
      <text>
        <r>
          <rPr>
            <b/>
            <sz val="8"/>
            <rFont val="Tahoma"/>
            <family val="0"/>
          </rPr>
          <t>Jian-yu Lu:</t>
        </r>
        <r>
          <rPr>
            <sz val="8"/>
            <rFont val="Tahoma"/>
            <family val="0"/>
          </rPr>
          <t xml:space="preserve">
Added 20 invited </t>
        </r>
      </text>
    </comment>
    <comment ref="AP27" authorId="0">
      <text>
        <r>
          <rPr>
            <b/>
            <sz val="8"/>
            <rFont val="Tahoma"/>
            <family val="0"/>
          </rPr>
          <t>Jian-yu Lu:</t>
        </r>
        <r>
          <rPr>
            <sz val="8"/>
            <rFont val="Tahoma"/>
            <family val="0"/>
          </rPr>
          <t xml:space="preserve">
Added 22 invited </t>
        </r>
      </text>
    </comment>
    <comment ref="Y28" authorId="0">
      <text>
        <r>
          <rPr>
            <b/>
            <sz val="8"/>
            <rFont val="Tahoma"/>
            <family val="0"/>
          </rPr>
          <t>Jian-yu Lu:</t>
        </r>
        <r>
          <rPr>
            <sz val="8"/>
            <rFont val="Tahoma"/>
            <family val="0"/>
          </rPr>
          <t xml:space="preserve">
This data is from AdCom minutes of March 16, 1982. Fred chart shows about 500.</t>
        </r>
      </text>
    </comment>
    <comment ref="AP28" authorId="0">
      <text>
        <r>
          <rPr>
            <b/>
            <sz val="8"/>
            <rFont val="Tahoma"/>
            <family val="0"/>
          </rPr>
          <t>Jian-yu Lu:</t>
        </r>
        <r>
          <rPr>
            <sz val="8"/>
            <rFont val="Tahoma"/>
            <family val="0"/>
          </rPr>
          <t xml:space="preserve">
Including 14 invited </t>
        </r>
      </text>
    </comment>
    <comment ref="AP29" authorId="0">
      <text>
        <r>
          <rPr>
            <b/>
            <sz val="8"/>
            <rFont val="Tahoma"/>
            <family val="0"/>
          </rPr>
          <t>Jian-yu Lu:</t>
        </r>
        <r>
          <rPr>
            <sz val="8"/>
            <rFont val="Tahoma"/>
            <family val="0"/>
          </rPr>
          <t xml:space="preserve">
Added 20 invited talks </t>
        </r>
      </text>
    </comment>
    <comment ref="AP30" authorId="0">
      <text>
        <r>
          <rPr>
            <b/>
            <sz val="8"/>
            <rFont val="Tahoma"/>
            <family val="0"/>
          </rPr>
          <t>Jian-yu Lu:</t>
        </r>
        <r>
          <rPr>
            <sz val="8"/>
            <rFont val="Tahoma"/>
            <family val="0"/>
          </rPr>
          <t xml:space="preserve">
Added 20 invited talks </t>
        </r>
      </text>
    </comment>
    <comment ref="AP31" authorId="0">
      <text>
        <r>
          <rPr>
            <b/>
            <sz val="8"/>
            <rFont val="Tahoma"/>
            <family val="0"/>
          </rPr>
          <t>Jian-yu Lu:</t>
        </r>
        <r>
          <rPr>
            <sz val="8"/>
            <rFont val="Tahoma"/>
            <family val="0"/>
          </rPr>
          <t xml:space="preserve">
Added 20 invited talks </t>
        </r>
      </text>
    </comment>
    <comment ref="AP32" authorId="0">
      <text>
        <r>
          <rPr>
            <b/>
            <sz val="8"/>
            <rFont val="Tahoma"/>
            <family val="0"/>
          </rPr>
          <t>Jian-yu Lu:</t>
        </r>
        <r>
          <rPr>
            <sz val="8"/>
            <rFont val="Tahoma"/>
            <family val="0"/>
          </rPr>
          <t xml:space="preserve">
Added 20 invited talks </t>
        </r>
      </text>
    </comment>
    <comment ref="AP33" authorId="0">
      <text>
        <r>
          <rPr>
            <b/>
            <sz val="8"/>
            <rFont val="Tahoma"/>
            <family val="0"/>
          </rPr>
          <t>Jian-yu Lu:</t>
        </r>
        <r>
          <rPr>
            <sz val="8"/>
            <rFont val="Tahoma"/>
            <family val="0"/>
          </rPr>
          <t xml:space="preserve">
Included 19 invited talks </t>
        </r>
      </text>
    </comment>
    <comment ref="AP34" authorId="0">
      <text>
        <r>
          <rPr>
            <b/>
            <sz val="8"/>
            <rFont val="Tahoma"/>
            <family val="0"/>
          </rPr>
          <t>Jian-yu Lu:</t>
        </r>
        <r>
          <rPr>
            <sz val="8"/>
            <rFont val="Tahoma"/>
            <family val="0"/>
          </rPr>
          <t xml:space="preserve">
Including 20 invited talks </t>
        </r>
      </text>
    </comment>
    <comment ref="AP35" authorId="0">
      <text>
        <r>
          <rPr>
            <b/>
            <sz val="8"/>
            <rFont val="Tahoma"/>
            <family val="0"/>
          </rPr>
          <t>Jian-yu Lu:</t>
        </r>
        <r>
          <rPr>
            <sz val="8"/>
            <rFont val="Tahoma"/>
            <family val="0"/>
          </rPr>
          <t xml:space="preserve">
Including 28 invited talks </t>
        </r>
      </text>
    </comment>
    <comment ref="Y36" authorId="0">
      <text>
        <r>
          <rPr>
            <b/>
            <sz val="8"/>
            <rFont val="Tahoma"/>
            <family val="0"/>
          </rPr>
          <t>Jian-yu Lu:</t>
        </r>
        <r>
          <rPr>
            <sz val="8"/>
            <rFont val="Tahoma"/>
            <family val="0"/>
          </rPr>
          <t xml:space="preserve">
This data is from AdCom minutes of July 24, 1990. Fred chart shows about 460. </t>
        </r>
      </text>
    </comment>
    <comment ref="AP36" authorId="0">
      <text>
        <r>
          <rPr>
            <b/>
            <sz val="8"/>
            <rFont val="Tahoma"/>
            <family val="0"/>
          </rPr>
          <t>Jian-yu Lu:</t>
        </r>
        <r>
          <rPr>
            <sz val="8"/>
            <rFont val="Tahoma"/>
            <family val="0"/>
          </rPr>
          <t xml:space="preserve">
Including 26 invited talks </t>
        </r>
      </text>
    </comment>
    <comment ref="AP37" authorId="0">
      <text>
        <r>
          <rPr>
            <b/>
            <sz val="8"/>
            <rFont val="Tahoma"/>
            <family val="0"/>
          </rPr>
          <t>Jian-yu Lu:</t>
        </r>
        <r>
          <rPr>
            <sz val="8"/>
            <rFont val="Tahoma"/>
            <family val="0"/>
          </rPr>
          <t xml:space="preserve">
Including 29 invited talks </t>
        </r>
      </text>
    </comment>
    <comment ref="Y39" authorId="0">
      <text>
        <r>
          <rPr>
            <b/>
            <sz val="8"/>
            <rFont val="Tahoma"/>
            <family val="0"/>
          </rPr>
          <t>Jian-yu Lu:</t>
        </r>
        <r>
          <rPr>
            <sz val="8"/>
            <rFont val="Tahoma"/>
            <family val="0"/>
          </rPr>
          <t xml:space="preserve">
This data is from AdCom minutes of February 12, 1993. Fred chart shows about 500. </t>
        </r>
      </text>
    </comment>
    <comment ref="AP39" authorId="0">
      <text>
        <r>
          <rPr>
            <b/>
            <sz val="8"/>
            <rFont val="Tahoma"/>
            <family val="0"/>
          </rPr>
          <t>Jian-yu Lu:</t>
        </r>
        <r>
          <rPr>
            <sz val="8"/>
            <rFont val="Tahoma"/>
            <family val="0"/>
          </rPr>
          <t xml:space="preserve">
Including 24 invited talks </t>
        </r>
      </text>
    </comment>
    <comment ref="Y41" authorId="0">
      <text>
        <r>
          <rPr>
            <b/>
            <sz val="8"/>
            <rFont val="Tahoma"/>
            <family val="0"/>
          </rPr>
          <t>Jian-yu Lu:</t>
        </r>
        <r>
          <rPr>
            <sz val="8"/>
            <rFont val="Tahoma"/>
            <family val="0"/>
          </rPr>
          <t xml:space="preserve">
This data is from AdCom minutes of February 2, 1995. Fred chart shows about 770. </t>
        </r>
      </text>
    </comment>
    <comment ref="Y55" authorId="0">
      <text>
        <r>
          <rPr>
            <b/>
            <sz val="8"/>
            <rFont val="Tahoma"/>
            <family val="0"/>
          </rPr>
          <t>Jian-yu Lu:</t>
        </r>
        <r>
          <rPr>
            <sz val="8"/>
            <rFont val="Tahoma"/>
            <family val="0"/>
          </rPr>
          <t xml:space="preserve">
We found two registrants sent in checks but did not register in the database. This brings the number from 1021 to 1023. </t>
        </r>
      </text>
    </comment>
    <comment ref="Y32" authorId="0">
      <text>
        <r>
          <rPr>
            <b/>
            <sz val="8"/>
            <rFont val="Tahoma"/>
            <family val="0"/>
          </rPr>
          <t>Jian-yu Lu:</t>
        </r>
        <r>
          <rPr>
            <sz val="8"/>
            <rFont val="Tahoma"/>
            <family val="0"/>
          </rPr>
          <t xml:space="preserve">
The 4 data in pink are estimated with the Fig. 3 of the paper of the 1997 IEEE IUS paper of Dr. Fred Hickernell. 
</t>
        </r>
      </text>
    </comment>
    <comment ref="BN57" authorId="0">
      <text>
        <r>
          <rPr>
            <b/>
            <sz val="8"/>
            <rFont val="Tahoma"/>
            <family val="0"/>
          </rPr>
          <t>Jian-yu Lu:</t>
        </r>
        <r>
          <rPr>
            <sz val="8"/>
            <rFont val="Tahoma"/>
            <family val="0"/>
          </rPr>
          <t xml:space="preserve">
On site: $300</t>
        </r>
      </text>
    </comment>
    <comment ref="BN58" authorId="0">
      <text>
        <r>
          <rPr>
            <b/>
            <sz val="8"/>
            <rFont val="Tahoma"/>
            <family val="0"/>
          </rPr>
          <t>Jian-yu Lu:</t>
        </r>
        <r>
          <rPr>
            <sz val="8"/>
            <rFont val="Tahoma"/>
            <family val="0"/>
          </rPr>
          <t xml:space="preserve">
On site: $275</t>
        </r>
      </text>
    </comment>
    <comment ref="BN8" authorId="0">
      <text>
        <r>
          <rPr>
            <b/>
            <sz val="8"/>
            <rFont val="Tahoma"/>
            <family val="0"/>
          </rPr>
          <t>Jian-yu Lu:</t>
        </r>
        <r>
          <rPr>
            <sz val="8"/>
            <rFont val="Tahoma"/>
            <family val="0"/>
          </rPr>
          <t xml:space="preserve">
Students are not separated.</t>
        </r>
      </text>
    </comment>
    <comment ref="BN59" authorId="0">
      <text>
        <r>
          <rPr>
            <b/>
            <sz val="8"/>
            <rFont val="Tahoma"/>
            <family val="0"/>
          </rPr>
          <t>Jian-yu Lu:</t>
        </r>
        <r>
          <rPr>
            <sz val="8"/>
            <rFont val="Tahoma"/>
            <family val="0"/>
          </rPr>
          <t xml:space="preserve">
150 Euros or $190 with 1.2637 conversion rate on 6/16/2012; on site 
310 Euros or $392. </t>
        </r>
      </text>
    </comment>
    <comment ref="BJ59" authorId="0">
      <text>
        <r>
          <rPr>
            <b/>
            <sz val="8"/>
            <rFont val="Tahoma"/>
            <family val="0"/>
          </rPr>
          <t>Jian-yu Lu:</t>
        </r>
        <r>
          <rPr>
            <sz val="8"/>
            <rFont val="Tahoma"/>
            <family val="0"/>
          </rPr>
          <t xml:space="preserve">
800 Euros or $1011 with 1.2637 conversion rate on 6/16/2012. </t>
        </r>
      </text>
    </comment>
    <comment ref="BI59" authorId="0">
      <text>
        <r>
          <rPr>
            <b/>
            <sz val="8"/>
            <rFont val="Tahoma"/>
            <family val="0"/>
          </rPr>
          <t>Jian-yu Lu:</t>
        </r>
        <r>
          <rPr>
            <sz val="8"/>
            <rFont val="Tahoma"/>
            <family val="0"/>
          </rPr>
          <t xml:space="preserve">
620 Euros or $783 with 1.2637 conversion rate on 6/16/2012. </t>
        </r>
      </text>
    </comment>
    <comment ref="BH59" authorId="0">
      <text>
        <r>
          <rPr>
            <b/>
            <sz val="8"/>
            <rFont val="Tahoma"/>
            <family val="0"/>
          </rPr>
          <t>Jian-yu Lu:</t>
        </r>
        <r>
          <rPr>
            <sz val="8"/>
            <rFont val="Tahoma"/>
            <family val="0"/>
          </rPr>
          <t xml:space="preserve">
650 Euros or $821 with 1.2637 conversion rate on 6/16/2012. </t>
        </r>
      </text>
    </comment>
    <comment ref="BG59" authorId="0">
      <text>
        <r>
          <rPr>
            <b/>
            <sz val="8"/>
            <rFont val="Tahoma"/>
            <family val="0"/>
          </rPr>
          <t>Jian-yu Lu:</t>
        </r>
        <r>
          <rPr>
            <sz val="8"/>
            <rFont val="Tahoma"/>
            <family val="0"/>
          </rPr>
          <t xml:space="preserve">
470 Euros or $594 with 1.2637 conversion rate on 6/16/2012. </t>
        </r>
      </text>
    </comment>
    <comment ref="Y58" authorId="0">
      <text>
        <r>
          <rPr>
            <b/>
            <sz val="8"/>
            <rFont val="Tahoma"/>
            <family val="0"/>
          </rPr>
          <t>Jian-yu Lu:</t>
        </r>
        <r>
          <rPr>
            <sz val="8"/>
            <rFont val="Tahoma"/>
            <family val="0"/>
          </rPr>
          <t xml:space="preserve">
962 from YesEvents database, including guests and staff, 24 one-day registrants, and 19 exhibitors. 
964 obtained by Clemens memory. 
</t>
        </r>
      </text>
    </comment>
    <comment ref="AE59" authorId="0">
      <text>
        <r>
          <rPr>
            <b/>
            <sz val="8"/>
            <rFont val="Tahoma"/>
            <family val="0"/>
          </rPr>
          <t>Jian-yu Lu:</t>
        </r>
        <r>
          <rPr>
            <sz val="8"/>
            <rFont val="Tahoma"/>
            <family val="0"/>
          </rPr>
          <t xml:space="preserve">
684 from IEEE Xplore. 637 Counted from # of PDF files in the 2012 IEEE IUS Proceedings DVD. </t>
        </r>
      </text>
    </comment>
    <comment ref="BN61" authorId="0">
      <text>
        <r>
          <rPr>
            <b/>
            <sz val="9"/>
            <rFont val="Tahoma"/>
            <family val="0"/>
          </rPr>
          <t>Jian-yu Lu:</t>
        </r>
        <r>
          <rPr>
            <sz val="9"/>
            <rFont val="Tahoma"/>
            <family val="0"/>
          </rPr>
          <t xml:space="preserve">
$400 on site. Non-member $400/$550</t>
        </r>
      </text>
    </comment>
    <comment ref="BN63" authorId="0">
      <text>
        <r>
          <rPr>
            <b/>
            <sz val="9"/>
            <rFont val="Tahoma"/>
            <family val="0"/>
          </rPr>
          <t>Jian-yu Lu:</t>
        </r>
        <r>
          <rPr>
            <sz val="9"/>
            <rFont val="Tahoma"/>
            <family val="0"/>
          </rPr>
          <t xml:space="preserve">
Used $1.2=1.0E. $420 onsite. $444/$600 non member.</t>
        </r>
      </text>
    </comment>
    <comment ref="AE18" authorId="0">
      <text>
        <r>
          <rPr>
            <b/>
            <sz val="8"/>
            <rFont val="Tahoma"/>
            <family val="0"/>
          </rPr>
          <t>Jian-yu Lu:</t>
        </r>
        <r>
          <rPr>
            <sz val="8"/>
            <rFont val="Tahoma"/>
            <family val="0"/>
          </rPr>
          <t xml:space="preserve">
No proceedings were published this year. </t>
        </r>
      </text>
    </comment>
    <comment ref="Y33" authorId="0">
      <text>
        <r>
          <rPr>
            <b/>
            <sz val="9"/>
            <rFont val="Tahoma"/>
            <family val="0"/>
          </rPr>
          <t>Jian-yu Lu:</t>
        </r>
        <r>
          <rPr>
            <sz val="9"/>
            <rFont val="Tahoma"/>
            <family val="0"/>
          </rPr>
          <t xml:space="preserve">
The 4 data in pink are estimated with the Fig. 3 of the paper of the 1997 IEEE IUS paper of Dr. Fred Hickernell. </t>
        </r>
      </text>
    </comment>
    <comment ref="Y35" authorId="0">
      <text>
        <r>
          <rPr>
            <b/>
            <sz val="9"/>
            <rFont val="Tahoma"/>
            <family val="0"/>
          </rPr>
          <t>Jian-yu Lu:</t>
        </r>
        <r>
          <rPr>
            <sz val="9"/>
            <rFont val="Tahoma"/>
            <family val="0"/>
          </rPr>
          <t xml:space="preserve">
The 4 data in pink are estimated with the Fig. 3 of the paper of the 1997 IEEE IUS paper of Dr. Fred Hickernell. </t>
        </r>
      </text>
    </comment>
    <comment ref="Y40" authorId="0">
      <text>
        <r>
          <rPr>
            <b/>
            <sz val="9"/>
            <rFont val="Tahoma"/>
            <family val="0"/>
          </rPr>
          <t>Jian-yu Lu:</t>
        </r>
        <r>
          <rPr>
            <sz val="9"/>
            <rFont val="Tahoma"/>
            <family val="0"/>
          </rPr>
          <t xml:space="preserve">
The 4 data in pink are estimated with the Fig. 3 of the paper of the 1997 IEEE IUS paper of Dr. Fred Hickernell. </t>
        </r>
      </text>
    </comment>
    <comment ref="BN46" authorId="0">
      <text>
        <r>
          <rPr>
            <b/>
            <sz val="8"/>
            <rFont val="Tahoma"/>
            <family val="0"/>
          </rPr>
          <t>Jian-yu Lu:</t>
        </r>
        <r>
          <rPr>
            <sz val="8"/>
            <rFont val="Tahoma"/>
            <family val="0"/>
          </rPr>
          <t xml:space="preserve">
On Site: $60</t>
        </r>
      </text>
    </comment>
    <comment ref="BN35" authorId="0">
      <text>
        <r>
          <rPr>
            <b/>
            <sz val="8"/>
            <rFont val="Tahoma"/>
            <family val="0"/>
          </rPr>
          <t>Jian-yu Lu:</t>
        </r>
        <r>
          <rPr>
            <sz val="8"/>
            <rFont val="Tahoma"/>
            <family val="0"/>
          </rPr>
          <t xml:space="preserve">
$40 on site</t>
        </r>
      </text>
    </comment>
    <comment ref="AV56" authorId="0">
      <text>
        <r>
          <rPr>
            <b/>
            <sz val="9"/>
            <rFont val="Tahoma"/>
            <family val="0"/>
          </rPr>
          <t>Jian-yu Lu:</t>
        </r>
        <r>
          <rPr>
            <sz val="9"/>
            <rFont val="Tahoma"/>
            <family val="0"/>
          </rPr>
          <t xml:space="preserve">
The number of abstracts counted  from the Program Book was 878. It includes 25  invited talks. 
From Mira database, the number of accepted is also 878 (including combined). </t>
        </r>
      </text>
    </comment>
    <comment ref="AV48" authorId="0">
      <text>
        <r>
          <rPr>
            <b/>
            <sz val="9"/>
            <rFont val="Tahoma"/>
            <family val="0"/>
          </rPr>
          <t>Jian-yu Lu:</t>
        </r>
        <r>
          <rPr>
            <sz val="9"/>
            <rFont val="Tahoma"/>
            <family val="0"/>
          </rPr>
          <t xml:space="preserve">
Included 22 Invited Talks</t>
        </r>
      </text>
    </comment>
    <comment ref="AV44" authorId="0">
      <text>
        <r>
          <rPr>
            <b/>
            <sz val="9"/>
            <rFont val="Tahoma"/>
            <family val="0"/>
          </rPr>
          <t>Jian-yu Lu:</t>
        </r>
        <r>
          <rPr>
            <sz val="9"/>
            <rFont val="Tahoma"/>
            <family val="0"/>
          </rPr>
          <t xml:space="preserve">
This data was obtained by counting abstracts in the Program Book. It includes 19 invited talks. </t>
        </r>
      </text>
    </comment>
    <comment ref="AV43" authorId="0">
      <text>
        <r>
          <rPr>
            <b/>
            <sz val="9"/>
            <rFont val="Tahoma"/>
            <family val="0"/>
          </rPr>
          <t>Jian-yu Lu:</t>
        </r>
        <r>
          <rPr>
            <sz val="9"/>
            <rFont val="Tahoma"/>
            <family val="0"/>
          </rPr>
          <t xml:space="preserve">
Changed from 375 to 391 The new data was obtained by counting the abstracts in the Program Book on 7/18/2017. The Groups classifications were done by looking at the titles of the sessions and thus are estimates only. 
It includes 18 invited talks. </t>
        </r>
      </text>
    </comment>
    <comment ref="AV42" authorId="0">
      <text>
        <r>
          <rPr>
            <b/>
            <sz val="9"/>
            <rFont val="Tahoma"/>
            <family val="0"/>
          </rPr>
          <t>Jian-yu Lu:</t>
        </r>
        <r>
          <rPr>
            <sz val="9"/>
            <rFont val="Tahoma"/>
            <family val="0"/>
          </rPr>
          <t xml:space="preserve">
The  data was obtained by counting the abstracts in the Program Book on 7/18/2017. The Groups classifications were done by looking at the titles of the sessions and thus are estimates only. 
It includes 25 invited talks. 
However, the data from the Newsletters was 330. </t>
        </r>
      </text>
    </comment>
    <comment ref="AV41" authorId="0">
      <text>
        <r>
          <rPr>
            <b/>
            <sz val="9"/>
            <rFont val="Tahoma"/>
            <family val="0"/>
          </rPr>
          <t>Jian-yu Lu:</t>
        </r>
        <r>
          <rPr>
            <sz val="9"/>
            <rFont val="Tahoma"/>
            <family val="0"/>
          </rPr>
          <t xml:space="preserve">
The number of abstracts counted  from the Program Book was 444. It includes 29  invited talks. However, the data from the Newsletters  was 473. </t>
        </r>
      </text>
    </comment>
    <comment ref="AV40" authorId="0">
      <text>
        <r>
          <rPr>
            <b/>
            <sz val="9"/>
            <rFont val="Tahoma"/>
            <family val="0"/>
          </rPr>
          <t>Jian-yu Lu:</t>
        </r>
        <r>
          <rPr>
            <sz val="9"/>
            <rFont val="Tahoma"/>
            <family val="0"/>
          </rPr>
          <t xml:space="preserve">
This data was from the Program Book by counting the number of papers in the program. It includes 23 invited talks. </t>
        </r>
      </text>
    </comment>
    <comment ref="AV39" authorId="0">
      <text>
        <r>
          <rPr>
            <b/>
            <sz val="9"/>
            <rFont val="Tahoma"/>
            <family val="0"/>
          </rPr>
          <t>Jian-yu Lu:</t>
        </r>
        <r>
          <rPr>
            <sz val="9"/>
            <rFont val="Tahoma"/>
            <family val="0"/>
          </rPr>
          <t xml:space="preserve">
Including 24 invited talks </t>
        </r>
      </text>
    </comment>
    <comment ref="AV36" authorId="0">
      <text>
        <r>
          <rPr>
            <b/>
            <sz val="9"/>
            <rFont val="Tahoma"/>
            <family val="0"/>
          </rPr>
          <t>Jian-yu Lu:</t>
        </r>
        <r>
          <rPr>
            <sz val="9"/>
            <rFont val="Tahoma"/>
            <family val="0"/>
          </rPr>
          <t xml:space="preserve">
Including 26 invieted talks </t>
        </r>
      </text>
    </comment>
    <comment ref="AV35" authorId="0">
      <text>
        <r>
          <rPr>
            <b/>
            <sz val="9"/>
            <rFont val="Tahoma"/>
            <family val="0"/>
          </rPr>
          <t>Jian-yu Lu:</t>
        </r>
        <r>
          <rPr>
            <sz val="9"/>
            <rFont val="Tahoma"/>
            <family val="0"/>
          </rPr>
          <t xml:space="preserve">
Including 28 invited talks </t>
        </r>
      </text>
    </comment>
    <comment ref="AV34" authorId="0">
      <text>
        <r>
          <rPr>
            <b/>
            <sz val="9"/>
            <rFont val="Tahoma"/>
            <family val="0"/>
          </rPr>
          <t>Jian-yu Lu:</t>
        </r>
        <r>
          <rPr>
            <sz val="9"/>
            <rFont val="Tahoma"/>
            <family val="0"/>
          </rPr>
          <t xml:space="preserve">
Including 20 invited talks </t>
        </r>
      </text>
    </comment>
    <comment ref="AV33" authorId="0">
      <text>
        <r>
          <rPr>
            <b/>
            <sz val="9"/>
            <rFont val="Tahoma"/>
            <family val="0"/>
          </rPr>
          <t>Jian-yu Lu:</t>
        </r>
        <r>
          <rPr>
            <sz val="9"/>
            <rFont val="Tahoma"/>
            <family val="0"/>
          </rPr>
          <t xml:space="preserve">
Included 19 invited talks </t>
        </r>
      </text>
    </comment>
    <comment ref="AV32" authorId="0">
      <text>
        <r>
          <rPr>
            <b/>
            <sz val="9"/>
            <rFont val="Tahoma"/>
            <family val="0"/>
          </rPr>
          <t>Jian-yu Lu:</t>
        </r>
        <r>
          <rPr>
            <sz val="9"/>
            <rFont val="Tahoma"/>
            <family val="0"/>
          </rPr>
          <t xml:space="preserve">
Added 20 invited talks </t>
        </r>
      </text>
    </comment>
    <comment ref="AV31" authorId="0">
      <text>
        <r>
          <rPr>
            <b/>
            <sz val="9"/>
            <rFont val="Tahoma"/>
            <family val="0"/>
          </rPr>
          <t>Jian-yu Lu:</t>
        </r>
        <r>
          <rPr>
            <sz val="9"/>
            <rFont val="Tahoma"/>
            <family val="0"/>
          </rPr>
          <t xml:space="preserve">
Added 20 invited talks </t>
        </r>
      </text>
    </comment>
    <comment ref="AV30" authorId="0">
      <text>
        <r>
          <rPr>
            <b/>
            <sz val="9"/>
            <rFont val="Tahoma"/>
            <family val="0"/>
          </rPr>
          <t>Jian-yu Lu:</t>
        </r>
        <r>
          <rPr>
            <sz val="9"/>
            <rFont val="Tahoma"/>
            <family val="0"/>
          </rPr>
          <t xml:space="preserve">
Added 20 invited </t>
        </r>
      </text>
    </comment>
    <comment ref="AV29" authorId="0">
      <text>
        <r>
          <rPr>
            <b/>
            <sz val="9"/>
            <rFont val="Tahoma"/>
            <family val="0"/>
          </rPr>
          <t>Jian-yu Lu:</t>
        </r>
        <r>
          <rPr>
            <sz val="9"/>
            <rFont val="Tahoma"/>
            <family val="0"/>
          </rPr>
          <t xml:space="preserve">
Added 20 invited talks </t>
        </r>
      </text>
    </comment>
    <comment ref="AV28" authorId="0">
      <text>
        <r>
          <rPr>
            <b/>
            <sz val="9"/>
            <rFont val="Tahoma"/>
            <family val="0"/>
          </rPr>
          <t>Jian-yu Lu:</t>
        </r>
        <r>
          <rPr>
            <sz val="9"/>
            <rFont val="Tahoma"/>
            <family val="0"/>
          </rPr>
          <t xml:space="preserve">
Including 14 invited </t>
        </r>
      </text>
    </comment>
    <comment ref="AV27" authorId="0">
      <text>
        <r>
          <rPr>
            <b/>
            <sz val="9"/>
            <rFont val="Tahoma"/>
            <family val="0"/>
          </rPr>
          <t>Jian-yu Lu:</t>
        </r>
        <r>
          <rPr>
            <sz val="9"/>
            <rFont val="Tahoma"/>
            <family val="0"/>
          </rPr>
          <t xml:space="preserve">
Added 22 invited </t>
        </r>
      </text>
    </comment>
    <comment ref="AV26" authorId="0">
      <text>
        <r>
          <rPr>
            <b/>
            <sz val="9"/>
            <rFont val="Tahoma"/>
            <family val="0"/>
          </rPr>
          <t>Jian-yu Lu:</t>
        </r>
        <r>
          <rPr>
            <sz val="9"/>
            <rFont val="Tahoma"/>
            <family val="0"/>
          </rPr>
          <t xml:space="preserve">
Added 20 invited </t>
        </r>
      </text>
    </comment>
    <comment ref="AV25" authorId="0">
      <text>
        <r>
          <rPr>
            <b/>
            <sz val="9"/>
            <rFont val="Tahoma"/>
            <family val="0"/>
          </rPr>
          <t>Jian-yu Lu:</t>
        </r>
        <r>
          <rPr>
            <sz val="9"/>
            <rFont val="Tahoma"/>
            <family val="0"/>
          </rPr>
          <t xml:space="preserve">
Added 19 invited </t>
        </r>
      </text>
    </comment>
    <comment ref="AV24" authorId="0">
      <text>
        <r>
          <rPr>
            <b/>
            <sz val="9"/>
            <rFont val="Tahoma"/>
            <family val="0"/>
          </rPr>
          <t>Jian-yu Lu:</t>
        </r>
        <r>
          <rPr>
            <sz val="9"/>
            <rFont val="Tahoma"/>
            <family val="0"/>
          </rPr>
          <t xml:space="preserve">
Added 30 invited talks </t>
        </r>
      </text>
    </comment>
    <comment ref="AV23" authorId="0">
      <text>
        <r>
          <rPr>
            <b/>
            <sz val="9"/>
            <rFont val="Tahoma"/>
            <family val="0"/>
          </rPr>
          <t>Jian-yu Lu:</t>
        </r>
        <r>
          <rPr>
            <sz val="9"/>
            <rFont val="Tahoma"/>
            <family val="0"/>
          </rPr>
          <t xml:space="preserve">
Added 16 invited talks </t>
        </r>
      </text>
    </comment>
    <comment ref="AV22" authorId="0">
      <text>
        <r>
          <rPr>
            <b/>
            <sz val="9"/>
            <rFont val="Tahoma"/>
            <family val="0"/>
          </rPr>
          <t>Jian-yu Lu:</t>
        </r>
        <r>
          <rPr>
            <sz val="9"/>
            <rFont val="Tahoma"/>
            <family val="0"/>
          </rPr>
          <t xml:space="preserve">
Added 14 invited </t>
        </r>
      </text>
    </comment>
    <comment ref="AV20" authorId="0">
      <text>
        <r>
          <rPr>
            <b/>
            <sz val="9"/>
            <rFont val="Tahoma"/>
            <family val="0"/>
          </rPr>
          <t>Jian-yu Lu:</t>
        </r>
        <r>
          <rPr>
            <sz val="9"/>
            <rFont val="Tahoma"/>
            <family val="0"/>
          </rPr>
          <t xml:space="preserve">
Included 25 invited. </t>
        </r>
      </text>
    </comment>
    <comment ref="AV19" authorId="0">
      <text>
        <r>
          <rPr>
            <b/>
            <sz val="9"/>
            <rFont val="Tahoma"/>
            <family val="0"/>
          </rPr>
          <t>Jian-yu Lu:</t>
        </r>
        <r>
          <rPr>
            <sz val="9"/>
            <rFont val="Tahoma"/>
            <family val="0"/>
          </rPr>
          <t xml:space="preserve">
Included 26 invited talks. </t>
        </r>
      </text>
    </comment>
    <comment ref="AV18" authorId="0">
      <text>
        <r>
          <rPr>
            <b/>
            <sz val="9"/>
            <rFont val="Tahoma"/>
            <family val="0"/>
          </rPr>
          <t>Jian-yu Lu:</t>
        </r>
        <r>
          <rPr>
            <sz val="9"/>
            <rFont val="Tahoma"/>
            <family val="0"/>
          </rPr>
          <t xml:space="preserve">
Not clear if invited papers are included or not.</t>
        </r>
      </text>
    </comment>
    <comment ref="AV17" authorId="0">
      <text>
        <r>
          <rPr>
            <b/>
            <sz val="9"/>
            <rFont val="Tahoma"/>
            <family val="0"/>
          </rPr>
          <t>Jian-yu Lu:</t>
        </r>
        <r>
          <rPr>
            <sz val="9"/>
            <rFont val="Tahoma"/>
            <family val="0"/>
          </rPr>
          <t xml:space="preserve">
Not clear if invited papers are included or not.</t>
        </r>
      </text>
    </comment>
    <comment ref="AV15" authorId="0">
      <text>
        <r>
          <rPr>
            <b/>
            <sz val="9"/>
            <rFont val="Tahoma"/>
            <family val="0"/>
          </rPr>
          <t>Jian-yu Lu:</t>
        </r>
        <r>
          <rPr>
            <sz val="9"/>
            <rFont val="Tahoma"/>
            <family val="0"/>
          </rPr>
          <t xml:space="preserve">
Assuming Invited Papers are 19 (same as 1969)</t>
        </r>
      </text>
    </comment>
    <comment ref="AV14" authorId="0">
      <text>
        <r>
          <rPr>
            <b/>
            <sz val="9"/>
            <rFont val="Tahoma"/>
            <family val="0"/>
          </rPr>
          <t>Jian-yu Lu:</t>
        </r>
        <r>
          <rPr>
            <sz val="9"/>
            <rFont val="Tahoma"/>
            <family val="0"/>
          </rPr>
          <t xml:space="preserve">
19 invited papers were added</t>
        </r>
      </text>
    </comment>
    <comment ref="AV13" authorId="0">
      <text>
        <r>
          <rPr>
            <b/>
            <sz val="9"/>
            <rFont val="Tahoma"/>
            <family val="0"/>
          </rPr>
          <t>Jian-yu Lu:</t>
        </r>
        <r>
          <rPr>
            <sz val="9"/>
            <rFont val="Tahoma"/>
            <family val="0"/>
          </rPr>
          <t xml:space="preserve">
Including 25 invited talks. </t>
        </r>
      </text>
    </comment>
    <comment ref="AV11" authorId="0">
      <text>
        <r>
          <rPr>
            <b/>
            <sz val="9"/>
            <rFont val="Tahoma"/>
            <family val="0"/>
          </rPr>
          <t>Jian-yu Lu:</t>
        </r>
        <r>
          <rPr>
            <sz val="9"/>
            <rFont val="Tahoma"/>
            <family val="0"/>
          </rPr>
          <t xml:space="preserve">
Including 19 invited talks. </t>
        </r>
      </text>
    </comment>
    <comment ref="AP46" authorId="0">
      <text>
        <r>
          <rPr>
            <b/>
            <sz val="9"/>
            <rFont val="Tahoma"/>
            <family val="0"/>
          </rPr>
          <t>Jian-yu Lu:</t>
        </r>
        <r>
          <rPr>
            <sz val="9"/>
            <rFont val="Tahoma"/>
            <family val="0"/>
          </rPr>
          <t xml:space="preserve">
Changed from 627 to 624 according to new data from Pierre on 7/18/2017.</t>
        </r>
      </text>
    </comment>
    <comment ref="AP44" authorId="0">
      <text>
        <r>
          <rPr>
            <b/>
            <sz val="9"/>
            <rFont val="Tahoma"/>
            <family val="0"/>
          </rPr>
          <t>Jian-yu Lu:</t>
        </r>
        <r>
          <rPr>
            <sz val="9"/>
            <rFont val="Tahoma"/>
            <family val="0"/>
          </rPr>
          <t xml:space="preserve">
This data was from the Program Book. It includes 19 invited talks. </t>
        </r>
      </text>
    </comment>
    <comment ref="AP43" authorId="0">
      <text>
        <r>
          <rPr>
            <b/>
            <sz val="9"/>
            <rFont val="Tahoma"/>
            <family val="0"/>
          </rPr>
          <t>Jian-yu Lu:</t>
        </r>
        <r>
          <rPr>
            <sz val="9"/>
            <rFont val="Tahoma"/>
            <family val="0"/>
          </rPr>
          <t xml:space="preserve">
This data was from the Program Book. It includes 18 invited talks. </t>
        </r>
      </text>
    </comment>
    <comment ref="AP42" authorId="0">
      <text>
        <r>
          <rPr>
            <b/>
            <sz val="9"/>
            <rFont val="Tahoma"/>
            <family val="0"/>
          </rPr>
          <t>Jian-yu Lu:</t>
        </r>
        <r>
          <rPr>
            <sz val="9"/>
            <rFont val="Tahoma"/>
            <family val="0"/>
          </rPr>
          <t xml:space="preserve">
This data was from the Program Book including 25 invited talks. </t>
        </r>
      </text>
    </comment>
    <comment ref="AP41" authorId="0">
      <text>
        <r>
          <rPr>
            <b/>
            <sz val="9"/>
            <rFont val="Tahoma"/>
            <family val="0"/>
          </rPr>
          <t>Jian-yu Lu:</t>
        </r>
        <r>
          <rPr>
            <sz val="9"/>
            <rFont val="Tahoma"/>
            <family val="0"/>
          </rPr>
          <t xml:space="preserve">
This data was from the Program Book. It includes 29 invited talks. </t>
        </r>
      </text>
    </comment>
    <comment ref="AP40" authorId="0">
      <text>
        <r>
          <rPr>
            <b/>
            <sz val="9"/>
            <rFont val="Tahoma"/>
            <family val="0"/>
          </rPr>
          <t>Jian-yu Lu:</t>
        </r>
        <r>
          <rPr>
            <sz val="9"/>
            <rFont val="Tahoma"/>
            <family val="0"/>
          </rPr>
          <t xml:space="preserve">
This data was from the Program Book. It includes 23 invited talks. </t>
        </r>
      </text>
    </comment>
    <comment ref="AP14" authorId="0">
      <text>
        <r>
          <rPr>
            <b/>
            <sz val="9"/>
            <rFont val="Tahoma"/>
            <family val="0"/>
          </rPr>
          <t>Jian-yu Lu:</t>
        </r>
        <r>
          <rPr>
            <sz val="9"/>
            <rFont val="Tahoma"/>
            <family val="0"/>
          </rPr>
          <t xml:space="preserve">
19 invited papers were added</t>
        </r>
      </text>
    </comment>
    <comment ref="AP64" authorId="0">
      <text>
        <r>
          <rPr>
            <b/>
            <sz val="9"/>
            <rFont val="Tahoma"/>
            <family val="0"/>
          </rPr>
          <t>Jian-yu Lu:</t>
        </r>
        <r>
          <rPr>
            <sz val="9"/>
            <rFont val="Tahoma"/>
            <family val="0"/>
          </rPr>
          <t xml:space="preserve">
1310 (Groups 1-V: 579, 99, 79, 76, 112) from the Mira datasheet directly. 
1319 (Groups I-V: 831, 132, 105, 100, 151) from the "Basic UFFC-S Conference Data Collection Items" complted by Dr. Keith Wear on 11/13/2017. </t>
        </r>
      </text>
    </comment>
    <comment ref="AV64" authorId="0">
      <text>
        <r>
          <rPr>
            <b/>
            <sz val="9"/>
            <rFont val="Tahoma"/>
            <family val="0"/>
          </rPr>
          <t>Jian-yu Lu:</t>
        </r>
        <r>
          <rPr>
            <sz val="9"/>
            <rFont val="Tahoma"/>
            <family val="0"/>
          </rPr>
          <t xml:space="preserve">
945 (Groups 1-V: 579, 99, 79, 76, 112) from the Mira datasheet directly. 
945 (Groups I-V: 594, 95, 76, 72, 108) from the "Basic UFFC-S Conference Data Collection Items" complted by Dr. Keith Wear on 11/13/2017. </t>
        </r>
      </text>
    </comment>
    <comment ref="AP60" authorId="0">
      <text>
        <r>
          <rPr>
            <b/>
            <sz val="9"/>
            <rFont val="Tahoma"/>
            <family val="0"/>
          </rPr>
          <t>Jian-yu Lu:</t>
        </r>
        <r>
          <rPr>
            <sz val="9"/>
            <rFont val="Tahoma"/>
            <family val="0"/>
          </rPr>
          <t xml:space="preserve">
944 from Mira database of General Chair Menu in "Display Paper Counts by Group" on November 11, 2017 (Groups I-V: 514, 137, 97, 97, 99). 
949 from Mira spreadsheet of July 7, 2017 (Groups I-V: 517, 137, 97, 98, 100).</t>
        </r>
      </text>
    </comment>
    <comment ref="AV60" authorId="0">
      <text>
        <r>
          <rPr>
            <b/>
            <sz val="9"/>
            <rFont val="Tahoma"/>
            <family val="0"/>
          </rPr>
          <t>Jian-yu Lu:</t>
        </r>
        <r>
          <rPr>
            <sz val="9"/>
            <rFont val="Tahoma"/>
            <family val="0"/>
          </rPr>
          <t xml:space="preserve">
755 from Mira database of General Chair Menu in "Display Paper Counts by Group" on November 11, 2017 (Groups I-V: 383, 110, 94, 85, 83). 
760 from Mira spreadsheet of July 7, 2017 (Groups I-V: 386, 110, 94, 86, 84).</t>
        </r>
      </text>
    </comment>
    <comment ref="AP59" authorId="0">
      <text>
        <r>
          <rPr>
            <b/>
            <sz val="9"/>
            <rFont val="Tahoma"/>
            <family val="0"/>
          </rPr>
          <t>Jian-yu Lu:</t>
        </r>
        <r>
          <rPr>
            <sz val="9"/>
            <rFont val="Tahoma"/>
            <family val="0"/>
          </rPr>
          <t xml:space="preserve">
From Mira datasheet.</t>
        </r>
      </text>
    </comment>
    <comment ref="AV59" authorId="0">
      <text>
        <r>
          <rPr>
            <b/>
            <sz val="9"/>
            <rFont val="Tahoma"/>
            <family val="0"/>
          </rPr>
          <t>Jian-yu Lu:</t>
        </r>
        <r>
          <rPr>
            <sz val="9"/>
            <rFont val="Tahoma"/>
            <family val="0"/>
          </rPr>
          <t xml:space="preserve">
From Mira datasheet</t>
        </r>
      </text>
    </comment>
    <comment ref="AV58" authorId="0">
      <text>
        <r>
          <rPr>
            <b/>
            <sz val="9"/>
            <rFont val="Tahoma"/>
            <family val="0"/>
          </rPr>
          <t>Jian-yu Lu:</t>
        </r>
        <r>
          <rPr>
            <sz val="9"/>
            <rFont val="Tahoma"/>
            <family val="0"/>
          </rPr>
          <t xml:space="preserve">
From Mira datasheet</t>
        </r>
      </text>
    </comment>
    <comment ref="AP58" authorId="0">
      <text>
        <r>
          <rPr>
            <b/>
            <sz val="9"/>
            <rFont val="Tahoma"/>
            <family val="0"/>
          </rPr>
          <t>Jian-yu Lu:</t>
        </r>
        <r>
          <rPr>
            <sz val="9"/>
            <rFont val="Tahoma"/>
            <family val="0"/>
          </rPr>
          <t xml:space="preserve">
From Mira datasheet.</t>
        </r>
      </text>
    </comment>
    <comment ref="AP57" authorId="0">
      <text>
        <r>
          <rPr>
            <b/>
            <sz val="9"/>
            <rFont val="Tahoma"/>
            <family val="0"/>
          </rPr>
          <t>Jian-yu Lu:</t>
        </r>
        <r>
          <rPr>
            <sz val="9"/>
            <rFont val="Tahoma"/>
            <family val="0"/>
          </rPr>
          <t xml:space="preserve">
From Mira datasheet.</t>
        </r>
      </text>
    </comment>
    <comment ref="AV57" authorId="0">
      <text>
        <r>
          <rPr>
            <b/>
            <sz val="9"/>
            <rFont val="Tahoma"/>
            <family val="0"/>
          </rPr>
          <t>Jian-yu Lu:</t>
        </r>
        <r>
          <rPr>
            <sz val="9"/>
            <rFont val="Tahoma"/>
            <family val="0"/>
          </rPr>
          <t xml:space="preserve">
From Mira datasheet</t>
        </r>
      </text>
    </comment>
    <comment ref="AP55" authorId="0">
      <text>
        <r>
          <rPr>
            <b/>
            <sz val="9"/>
            <rFont val="Tahoma"/>
            <family val="0"/>
          </rPr>
          <t>Jian-yu Lu:</t>
        </r>
        <r>
          <rPr>
            <sz val="9"/>
            <rFont val="Tahoma"/>
            <family val="0"/>
          </rPr>
          <t xml:space="preserve">
From Mira datasheet.</t>
        </r>
      </text>
    </comment>
    <comment ref="AV55" authorId="0">
      <text>
        <r>
          <rPr>
            <b/>
            <sz val="9"/>
            <rFont val="Tahoma"/>
            <family val="0"/>
          </rPr>
          <t>Jian-yu Lu:</t>
        </r>
        <r>
          <rPr>
            <sz val="9"/>
            <rFont val="Tahoma"/>
            <family val="0"/>
          </rPr>
          <t xml:space="preserve">
From Mira datasheet</t>
        </r>
      </text>
    </comment>
    <comment ref="BP7" authorId="0">
      <text>
        <r>
          <rPr>
            <b/>
            <sz val="8"/>
            <rFont val="Tahoma"/>
            <family val="0"/>
          </rPr>
          <t xml:space="preserve">Jian-yu Lu:
</t>
        </r>
        <r>
          <rPr>
            <sz val="8"/>
            <rFont val="Tahoma"/>
            <family val="0"/>
          </rPr>
          <t>Max Numer of Attendees in Sessions</t>
        </r>
      </text>
    </comment>
    <comment ref="BQ7" authorId="0">
      <text>
        <r>
          <rPr>
            <b/>
            <sz val="8"/>
            <rFont val="Tahoma"/>
            <family val="0"/>
          </rPr>
          <t xml:space="preserve">Jian-yu Lu:
</t>
        </r>
        <r>
          <rPr>
            <sz val="8"/>
            <rFont val="Tahoma"/>
            <family val="0"/>
          </rPr>
          <t>Max Numer of Attendees in Sessions</t>
        </r>
      </text>
    </comment>
    <comment ref="BR7" authorId="0">
      <text>
        <r>
          <rPr>
            <b/>
            <sz val="8"/>
            <rFont val="Tahoma"/>
            <family val="0"/>
          </rPr>
          <t xml:space="preserve">Jian-yu Lu:
</t>
        </r>
        <r>
          <rPr>
            <sz val="8"/>
            <rFont val="Tahoma"/>
            <family val="0"/>
          </rPr>
          <t>Max Numer of Attendees in Sessions</t>
        </r>
      </text>
    </comment>
    <comment ref="BS7" authorId="0">
      <text>
        <r>
          <rPr>
            <b/>
            <sz val="8"/>
            <rFont val="Tahoma"/>
            <family val="0"/>
          </rPr>
          <t xml:space="preserve">Jian-yu Lu:
</t>
        </r>
        <r>
          <rPr>
            <sz val="8"/>
            <rFont val="Tahoma"/>
            <family val="0"/>
          </rPr>
          <t>Max Numer of Attendees in Sessions</t>
        </r>
      </text>
    </comment>
    <comment ref="Y56" authorId="0">
      <text>
        <r>
          <rPr>
            <b/>
            <sz val="9"/>
            <rFont val="Tahoma"/>
            <family val="0"/>
          </rPr>
          <t>Jian-yu Lu:</t>
        </r>
        <r>
          <rPr>
            <sz val="9"/>
            <rFont val="Tahoma"/>
            <family val="0"/>
          </rPr>
          <t xml:space="preserve">
From YesEvents data: Including staff, guests, 17 exhibitors, and 23 one-day registrants</t>
        </r>
      </text>
    </comment>
    <comment ref="Y57" authorId="0">
      <text>
        <r>
          <rPr>
            <b/>
            <sz val="9"/>
            <rFont val="Tahoma"/>
            <family val="0"/>
          </rPr>
          <t>Jian-yu Lu:</t>
        </r>
        <r>
          <rPr>
            <sz val="9"/>
            <rFont val="Tahoma"/>
            <family val="0"/>
          </rPr>
          <t xml:space="preserve">
From YesEvents data: Including staff, guests, but excluding 4 exhibitors and 29 one-day registrants. </t>
        </r>
      </text>
    </comment>
    <comment ref="AV63" authorId="0">
      <text>
        <r>
          <rPr>
            <b/>
            <sz val="9"/>
            <rFont val="Tahoma"/>
            <family val="0"/>
          </rPr>
          <t>Jian-yu Lu:</t>
        </r>
        <r>
          <rPr>
            <sz val="9"/>
            <rFont val="Tahoma"/>
            <family val="0"/>
          </rPr>
          <t xml:space="preserve">
From Mira datasheet</t>
        </r>
      </text>
    </comment>
    <comment ref="AP63" authorId="0">
      <text>
        <r>
          <rPr>
            <b/>
            <sz val="9"/>
            <rFont val="Tahoma"/>
            <family val="0"/>
          </rPr>
          <t>Jian-yu Lu:</t>
        </r>
        <r>
          <rPr>
            <sz val="9"/>
            <rFont val="Tahoma"/>
            <family val="0"/>
          </rPr>
          <t xml:space="preserve">
1193 from new Mira datasheet. 
1181 from Mira datasheet.</t>
        </r>
      </text>
    </comment>
    <comment ref="AP56" authorId="0">
      <text>
        <r>
          <rPr>
            <b/>
            <sz val="9"/>
            <rFont val="Tahoma"/>
            <family val="0"/>
          </rPr>
          <t>Jian-yu Lu:</t>
        </r>
        <r>
          <rPr>
            <sz val="9"/>
            <rFont val="Tahoma"/>
            <family val="0"/>
          </rPr>
          <t xml:space="preserve">
From Mira datasheet.</t>
        </r>
      </text>
    </comment>
    <comment ref="Y60" authorId="0">
      <text>
        <r>
          <rPr>
            <b/>
            <sz val="9"/>
            <rFont val="Tahoma"/>
            <family val="0"/>
          </rPr>
          <t>Jian-yu Lu:</t>
        </r>
        <r>
          <rPr>
            <sz val="9"/>
            <rFont val="Tahoma"/>
            <family val="0"/>
          </rPr>
          <t xml:space="preserve">
2033 total (IUS: 1118; ISAF: 407; IFCS: 508) (Regions 1-7: 450; Region 8: 1005; Region 9: 20; Region 10: 481) from Ahmad file: "z_2013_ius_data_a_useful__2013 ISAF Prague" (also see "z_2015_ius_data_a_useful__Ultrasonics Standing Committee Report for AdCom May 13, 2016 -  Saniie.pdf") in conference data folder (including complementary, exhibitors, and guests) 
1960 total (Regions 1-7: 451; Region 8: 1009; Region 9: 20; Region 10: 480) from Conference Catalysts database on December 15, 2017 (including complementary: 65; guests: 149; tutorial only: 5; no categories: 7) (the difference between 1960 and 2033 from Ahmad is 73 that may be due to the exhibits): 
IUS 973 (Regions 1-7: 232; Region 8: 457; Region 9: 12; Region 10: 272) 
ISAF 358 (Regions 1-7: 50; Region 8: 222; Region 9: 4; Region 10: 82) 
IFCS 430 (Regions 1-7: 83; Region 8: 260; Region 9: 0; Region 10: 87) 
No technical areas 199 (Regions 1-7: 86; Region 8: 70; Region 4: 0; Region 10: 39)  
Distribute the "no technical areas 199" to IUS, ISAF, and IFCS proportionally: 
IUS 1089 (Regions 1-7: 287; Region 8: 491; Region 9: 15; Region 10: 296) 
ISAF 394 (Regions 1-7: 62; Region 8: 238; Region 9: 5; Region 10: 89) 
IFCS 477 (Regions 1-7: 103; Region 8: 279; Region 9: 0; Region 10: 95) 
Distribute the "difference 73 between 1960 and 2033" to IUS, ISAF, and IFCS proportionally: 
IUS 1089+29=1118 (Regions 1-7: 287; Region 8: 491; Region 9: 15; Region 10: 296; No Country:29) 
ISAF 394+13=407 (Regions 1-7: 62; Region 8: 238; Region 9: 5; Region 10: 89; No Country:13) 
IFCS 477+31=508 (Regions 1-7: 103; Region 8: 279; Region 9: 0; Region 10: 95; No Country:31) 
</t>
        </r>
      </text>
    </comment>
    <comment ref="Y59" authorId="0">
      <text>
        <r>
          <rPr>
            <b/>
            <sz val="9"/>
            <rFont val="Tahoma"/>
            <family val="0"/>
          </rPr>
          <t>Jian-yu Lu:</t>
        </r>
        <r>
          <rPr>
            <sz val="9"/>
            <rFont val="Tahoma"/>
            <family val="0"/>
          </rPr>
          <t xml:space="preserve">
From Manfred file: "z_2012_ius_data_a_useful__1308_Ultrasoni_11677_1", a report from Manfred. Also see email from Manfred on 5/10/2013. </t>
        </r>
      </text>
    </comment>
    <comment ref="Y61" authorId="0">
      <text>
        <r>
          <rPr>
            <b/>
            <sz val="9"/>
            <rFont val="Tahoma"/>
            <family val="0"/>
          </rPr>
          <t>Jian-yu Lu:</t>
        </r>
        <r>
          <rPr>
            <sz val="9"/>
            <rFont val="Tahoma"/>
            <family val="0"/>
          </rPr>
          <t xml:space="preserve">
From YesEvents data: Including staff, guests, 66 exhibitors, and 28 one-day registrants</t>
        </r>
      </text>
    </comment>
    <comment ref="AP61" authorId="0">
      <text>
        <r>
          <rPr>
            <b/>
            <sz val="9"/>
            <rFont val="Tahoma"/>
            <family val="0"/>
          </rPr>
          <t>Jian-yu Lu:</t>
        </r>
        <r>
          <rPr>
            <sz val="9"/>
            <rFont val="Tahoma"/>
            <family val="0"/>
          </rPr>
          <t xml:space="preserve">
1222 from Mira data. 
1214 from Jafar slides to UltraCom "z_2014_ius_data_a_useful__Ultrasonics Standing Committee Report October 2015 -  Saniie.pdf". 1217 Estimated from Ayache file "ayache_2016.05.21_ultracom_slide_submissions.pdf". 
</t>
        </r>
      </text>
    </comment>
    <comment ref="AP62" authorId="0">
      <text>
        <r>
          <rPr>
            <b/>
            <sz val="9"/>
            <rFont val="Tahoma"/>
            <family val="0"/>
          </rPr>
          <t>Jian-yu Lu:</t>
        </r>
        <r>
          <rPr>
            <sz val="9"/>
            <rFont val="Tahoma"/>
            <family val="0"/>
          </rPr>
          <t xml:space="preserve">
1028 from Mira data. 
1044 from Jafar slides to UltraCom: "z_2014_ius_data_a_useful__Ultrasonics Standing Committee Report October 2015 -  Saniie.pdf". 1024 Estimated from Ayache file "ayache_2016.05.21_ultracom_slide_submissions.pdf". 
Need to use Mira data to check to make it consistent with other years. </t>
        </r>
      </text>
    </comment>
    <comment ref="AV61" authorId="0">
      <text>
        <r>
          <rPr>
            <b/>
            <sz val="9"/>
            <rFont val="Tahoma"/>
            <family val="0"/>
          </rPr>
          <t>Jian-yu Lu:</t>
        </r>
        <r>
          <rPr>
            <sz val="9"/>
            <rFont val="Tahoma"/>
            <family val="0"/>
          </rPr>
          <t xml:space="preserve">
959 from Mira datasheet. 
938 from Jafar slides to UltraCom: "z_2014_ius_data_a_useful__Ultrasonics Standing Committee Report October 2015 -  Saniie.pdf". 943 counted from program book (counting group by group). </t>
        </r>
      </text>
    </comment>
    <comment ref="AV62" authorId="0">
      <text>
        <r>
          <rPr>
            <b/>
            <sz val="9"/>
            <rFont val="Tahoma"/>
            <family val="0"/>
          </rPr>
          <t>Jian-yu Lu:</t>
        </r>
        <r>
          <rPr>
            <sz val="9"/>
            <rFont val="Tahoma"/>
            <family val="0"/>
          </rPr>
          <t xml:space="preserve">
796 from Mira datasheet. 
823 from Jafar slides to UltraCom: "z_2014_ius_data_a_useful__Ultrasonics Standing Committee Report October 2015 -  Saniie.pdf". 
798 counted from program book (counting group by group). </t>
        </r>
      </text>
    </comment>
    <comment ref="AE62" authorId="0">
      <text>
        <r>
          <rPr>
            <b/>
            <sz val="9"/>
            <rFont val="Tahoma"/>
            <family val="0"/>
          </rPr>
          <t>Jian-yu Lu:</t>
        </r>
        <r>
          <rPr>
            <sz val="9"/>
            <rFont val="Tahoma"/>
            <family val="0"/>
          </rPr>
          <t xml:space="preserve">
555 from IEEE Xplore.</t>
        </r>
      </text>
    </comment>
    <comment ref="AE56" authorId="0">
      <text>
        <r>
          <rPr>
            <b/>
            <sz val="9"/>
            <rFont val="Tahoma"/>
            <family val="0"/>
          </rPr>
          <t>Jian-yu Lu:</t>
        </r>
        <r>
          <rPr>
            <sz val="9"/>
            <rFont val="Tahoma"/>
            <family val="0"/>
          </rPr>
          <t xml:space="preserve">
700 from IEEE Xplore. 699 Counted from other sources. </t>
        </r>
      </text>
    </comment>
    <comment ref="AE57" authorId="0">
      <text>
        <r>
          <rPr>
            <b/>
            <sz val="9"/>
            <rFont val="Tahoma"/>
            <family val="0"/>
          </rPr>
          <t>Jian-yu Lu:</t>
        </r>
        <r>
          <rPr>
            <sz val="9"/>
            <rFont val="Tahoma"/>
            <family val="0"/>
          </rPr>
          <t xml:space="preserve">
590 from IEEE Xplore. 590 Counted from other sources. </t>
        </r>
      </text>
    </comment>
    <comment ref="AE58" authorId="0">
      <text>
        <r>
          <rPr>
            <b/>
            <sz val="9"/>
            <rFont val="Tahoma"/>
            <family val="0"/>
          </rPr>
          <t>Jian-yu Lu:</t>
        </r>
        <r>
          <rPr>
            <sz val="9"/>
            <rFont val="Tahoma"/>
            <family val="0"/>
          </rPr>
          <t xml:space="preserve">
602 from IEEE Xplore. 608 Counted from other sources. </t>
        </r>
      </text>
    </comment>
    <comment ref="AE60" authorId="0">
      <text>
        <r>
          <rPr>
            <b/>
            <sz val="9"/>
            <rFont val="Tahoma"/>
            <family val="0"/>
          </rPr>
          <t>Jian-yu Lu:</t>
        </r>
        <r>
          <rPr>
            <sz val="9"/>
            <rFont val="Tahoma"/>
            <family val="0"/>
          </rPr>
          <t xml:space="preserve">
559 from IEEE Xplore. 559 Counted from other sources. </t>
        </r>
      </text>
    </comment>
    <comment ref="AE61" authorId="0">
      <text>
        <r>
          <rPr>
            <b/>
            <sz val="9"/>
            <rFont val="Tahoma"/>
            <family val="0"/>
          </rPr>
          <t>Jian-yu Lu:</t>
        </r>
        <r>
          <rPr>
            <sz val="9"/>
            <rFont val="Tahoma"/>
            <family val="0"/>
          </rPr>
          <t xml:space="preserve">
654 from IEEE Xplore. </t>
        </r>
      </text>
    </comment>
    <comment ref="AE63" authorId="0">
      <text>
        <r>
          <rPr>
            <b/>
            <sz val="9"/>
            <rFont val="Tahoma"/>
            <family val="0"/>
          </rPr>
          <t>Jian-yu Lu:</t>
        </r>
        <r>
          <rPr>
            <sz val="9"/>
            <rFont val="Tahoma"/>
            <family val="0"/>
          </rPr>
          <t xml:space="preserve">
536 from IEEE Xplore.</t>
        </r>
      </text>
    </comment>
    <comment ref="Y62" authorId="0">
      <text>
        <r>
          <rPr>
            <b/>
            <sz val="9"/>
            <rFont val="Tahoma"/>
            <family val="0"/>
          </rPr>
          <t>Jian-yu Lu:</t>
        </r>
        <r>
          <rPr>
            <sz val="9"/>
            <rFont val="Tahoma"/>
            <family val="0"/>
          </rPr>
          <t xml:space="preserve">
From Jafar UltraCom report: "z_2015_ius_data_a_useful__Ultrasonics Standing Committee Report for AdCom May 13, 2016 -  Saniie.pdf"</t>
        </r>
      </text>
    </comment>
    <comment ref="Y63" authorId="0">
      <text>
        <r>
          <rPr>
            <b/>
            <sz val="9"/>
            <rFont val="Tahoma"/>
            <family val="0"/>
          </rPr>
          <t>Jian-yu Lu:</t>
        </r>
        <r>
          <rPr>
            <sz val="9"/>
            <rFont val="Tahoma"/>
            <family val="0"/>
          </rPr>
          <t xml:space="preserve">
From Jafar AdCom report: "z_2016_ius_data_a_useful__2017_05_06_1st_adcom_atlanta_saniee_01_ultrasonics.pdf" (including 58 local students).</t>
        </r>
      </text>
    </comment>
    <comment ref="AD55" authorId="0">
      <text>
        <r>
          <rPr>
            <b/>
            <sz val="9"/>
            <rFont val="Tahoma"/>
            <family val="0"/>
          </rPr>
          <t>Jian-yu Lu:</t>
        </r>
        <r>
          <rPr>
            <sz val="9"/>
            <rFont val="Tahoma"/>
            <family val="0"/>
          </rPr>
          <t xml:space="preserve">
From YesEvents</t>
        </r>
      </text>
    </comment>
    <comment ref="AD56" authorId="0">
      <text>
        <r>
          <rPr>
            <b/>
            <sz val="9"/>
            <rFont val="Tahoma"/>
            <family val="0"/>
          </rPr>
          <t>Jian-yu Lu:</t>
        </r>
        <r>
          <rPr>
            <sz val="9"/>
            <rFont val="Tahoma"/>
            <family val="0"/>
          </rPr>
          <t xml:space="preserve">
From YesEvents</t>
        </r>
      </text>
    </comment>
    <comment ref="AD57" authorId="0">
      <text>
        <r>
          <rPr>
            <b/>
            <sz val="9"/>
            <rFont val="Tahoma"/>
            <family val="0"/>
          </rPr>
          <t>Jian-yu Lu:</t>
        </r>
        <r>
          <rPr>
            <sz val="9"/>
            <rFont val="Tahoma"/>
            <family val="0"/>
          </rPr>
          <t xml:space="preserve">
From YesEvents</t>
        </r>
      </text>
    </comment>
    <comment ref="AD58" authorId="0">
      <text>
        <r>
          <rPr>
            <b/>
            <sz val="9"/>
            <rFont val="Tahoma"/>
            <family val="0"/>
          </rPr>
          <t>Jian-yu Lu:</t>
        </r>
        <r>
          <rPr>
            <sz val="9"/>
            <rFont val="Tahoma"/>
            <family val="0"/>
          </rPr>
          <t xml:space="preserve">
From YesEvents. 
Reduce R1-7, R8, R9, and R10 by 7, 4, 0, and 3, respectively, to avoid a negative number.</t>
        </r>
      </text>
    </comment>
    <comment ref="BK7" authorId="0">
      <text>
        <r>
          <rPr>
            <b/>
            <sz val="8"/>
            <rFont val="Tahoma"/>
            <family val="0"/>
          </rPr>
          <t>Jian-yu Lu:</t>
        </r>
        <r>
          <rPr>
            <sz val="8"/>
            <rFont val="Tahoma"/>
            <family val="0"/>
          </rPr>
          <t xml:space="preserve">
Registration Fee Student Member, Advance Registration)</t>
        </r>
      </text>
    </comment>
    <comment ref="BL7" authorId="0">
      <text>
        <r>
          <rPr>
            <b/>
            <sz val="8"/>
            <rFont val="Tahoma"/>
            <family val="0"/>
          </rPr>
          <t>Jian-yu Lu:</t>
        </r>
        <r>
          <rPr>
            <sz val="8"/>
            <rFont val="Tahoma"/>
            <family val="0"/>
          </rPr>
          <t xml:space="preserve">
Registration Fee Student Member, On-Site Registration)</t>
        </r>
      </text>
    </comment>
    <comment ref="BM7" authorId="0">
      <text>
        <r>
          <rPr>
            <b/>
            <sz val="8"/>
            <rFont val="Tahoma"/>
            <family val="0"/>
          </rPr>
          <t>Jian-yu Lu:</t>
        </r>
        <r>
          <rPr>
            <sz val="8"/>
            <rFont val="Tahoma"/>
            <family val="0"/>
          </rPr>
          <t xml:space="preserve">
Registration Fee (Student Non-Member, Advance Registration)</t>
        </r>
      </text>
    </comment>
    <comment ref="BN7" authorId="0">
      <text>
        <r>
          <rPr>
            <b/>
            <sz val="8"/>
            <rFont val="Tahoma"/>
            <family val="0"/>
          </rPr>
          <t>Jian-yu Lu:</t>
        </r>
        <r>
          <rPr>
            <sz val="8"/>
            <rFont val="Tahoma"/>
            <family val="0"/>
          </rPr>
          <t xml:space="preserve">
Registration Fee (Student Non-Member, On-Site Registration)</t>
        </r>
      </text>
    </comment>
    <comment ref="BN47" authorId="0">
      <text>
        <r>
          <rPr>
            <b/>
            <sz val="8"/>
            <rFont val="Tahoma"/>
            <family val="0"/>
          </rPr>
          <t>Jian-yu Lu:</t>
        </r>
        <r>
          <rPr>
            <sz val="8"/>
            <rFont val="Tahoma"/>
            <family val="0"/>
          </rPr>
          <t xml:space="preserve">
On Site: $60</t>
        </r>
      </text>
    </comment>
    <comment ref="BN62" authorId="0">
      <text>
        <r>
          <rPr>
            <b/>
            <sz val="9"/>
            <rFont val="Tahoma"/>
            <family val="0"/>
          </rPr>
          <t>Jian-yu Lu:</t>
        </r>
        <r>
          <rPr>
            <sz val="9"/>
            <rFont val="Tahoma"/>
            <family val="0"/>
          </rPr>
          <t xml:space="preserve">
$400 on site. Non-member $400/$550</t>
        </r>
      </text>
    </comment>
    <comment ref="BN64" authorId="0">
      <text>
        <r>
          <rPr>
            <b/>
            <sz val="9"/>
            <rFont val="Tahoma"/>
            <family val="0"/>
          </rPr>
          <t>Jian-yu Lu:</t>
        </r>
        <r>
          <rPr>
            <sz val="9"/>
            <rFont val="Tahoma"/>
            <family val="0"/>
          </rPr>
          <t xml:space="preserve">
$400 on site. Non-member $425/$550</t>
        </r>
      </text>
    </comment>
    <comment ref="AJ48" authorId="0">
      <text>
        <r>
          <rPr>
            <b/>
            <sz val="9"/>
            <rFont val="Tahoma"/>
            <family val="0"/>
          </rPr>
          <t>Jian-yu Lu:</t>
        </r>
        <r>
          <rPr>
            <sz val="9"/>
            <rFont val="Tahoma"/>
            <family val="0"/>
          </rPr>
          <t xml:space="preserve">
Including 6 from WCU. </t>
        </r>
      </text>
    </comment>
    <comment ref="AQ48" authorId="0">
      <text>
        <r>
          <rPr>
            <b/>
            <sz val="9"/>
            <rFont val="Tahoma"/>
            <family val="0"/>
          </rPr>
          <t>Jian-yu Lu:</t>
        </r>
        <r>
          <rPr>
            <sz val="9"/>
            <rFont val="Tahoma"/>
            <family val="0"/>
          </rPr>
          <t xml:space="preserve">
Including 6 from WCU.</t>
        </r>
      </text>
    </comment>
    <comment ref="AV51" authorId="0">
      <text>
        <r>
          <rPr>
            <b/>
            <sz val="9"/>
            <rFont val="Tahoma"/>
            <family val="0"/>
          </rPr>
          <t>Jian-yu Lu:</t>
        </r>
        <r>
          <rPr>
            <sz val="9"/>
            <rFont val="Tahoma"/>
            <family val="0"/>
          </rPr>
          <t xml:space="preserve">
Changed from 630 to 636. New data from Dr. Mike Garvey on 7/19/2017. </t>
        </r>
      </text>
    </comment>
    <comment ref="AV52" authorId="0">
      <text>
        <r>
          <rPr>
            <b/>
            <sz val="9"/>
            <rFont val="Tahoma"/>
            <family val="0"/>
          </rPr>
          <t>Jian-yu Lu:</t>
        </r>
        <r>
          <rPr>
            <sz val="9"/>
            <rFont val="Tahoma"/>
            <family val="0"/>
          </rPr>
          <t xml:space="preserve">
Changed from 686 to 647. New data from Dr. John Hossack on 7/19/2017. </t>
        </r>
      </text>
    </comment>
    <comment ref="AV54" authorId="0">
      <text>
        <r>
          <rPr>
            <b/>
            <sz val="9"/>
            <rFont val="Tahoma"/>
            <family val="0"/>
          </rPr>
          <t>Jian-yu Lu:</t>
        </r>
        <r>
          <rPr>
            <sz val="9"/>
            <rFont val="Tahoma"/>
            <family val="0"/>
          </rPr>
          <t xml:space="preserve">
Changed from 800 to 793. The new data was obtained by counting the abstracts in the Abstract Book on 7/18/2017. The Groups classifications were done by looking at the titles of the sessions and thus are estimates only. </t>
        </r>
      </text>
    </comment>
    <comment ref="AV53" authorId="0">
      <text>
        <r>
          <rPr>
            <b/>
            <sz val="9"/>
            <rFont val="Tahoma"/>
            <family val="0"/>
          </rPr>
          <t>Jian-yu Lu:</t>
        </r>
        <r>
          <rPr>
            <sz val="9"/>
            <rFont val="Tahoma"/>
            <family val="0"/>
          </rPr>
          <t xml:space="preserve">
Changed from 709 to 710. The new data was obtained by counting the abstracts in the Abstract Book on 7/18/2017. The Groups classifications were done by looking at the titles of the sessions and thus are estimates only. </t>
        </r>
      </text>
    </comment>
    <comment ref="AV50" authorId="0">
      <text>
        <r>
          <rPr>
            <b/>
            <sz val="9"/>
            <rFont val="Tahoma"/>
            <family val="0"/>
          </rPr>
          <t>Jian-yu Lu:</t>
        </r>
        <r>
          <rPr>
            <sz val="9"/>
            <rFont val="Tahoma"/>
            <family val="0"/>
          </rPr>
          <t xml:space="preserve">
Changed from 563 to 561 The new data was obtained by counting the abstracts in the Program Book on 7/18/2017. The Groups classifications were done by looking at the titles of the sessions and thus are estimates only. </t>
        </r>
      </text>
    </comment>
    <comment ref="AD59" authorId="0">
      <text>
        <r>
          <rPr>
            <b/>
            <sz val="9"/>
            <rFont val="Tahoma"/>
            <family val="0"/>
          </rPr>
          <t>Jian-yu Lu:</t>
        </r>
        <r>
          <rPr>
            <sz val="9"/>
            <rFont val="Tahoma"/>
            <family val="0"/>
          </rPr>
          <t xml:space="preserve">
R10 is reduced from 295 to 294 to avoid a negative number here. </t>
        </r>
      </text>
    </comment>
    <comment ref="AV49" authorId="0">
      <text>
        <r>
          <rPr>
            <b/>
            <sz val="9"/>
            <rFont val="Tahoma"/>
            <family val="0"/>
          </rPr>
          <t>Jian-yu Lu:</t>
        </r>
        <r>
          <rPr>
            <sz val="9"/>
            <rFont val="Tahoma"/>
            <family val="0"/>
          </rPr>
          <t xml:space="preserve">
Changed from 515 to 508 The new data was obtained by counting the abstracts in the Program Book on 7/18/2017. The Groups classifications were done by looking at the titles of the sessions and thus are estimates only. </t>
        </r>
      </text>
    </comment>
    <comment ref="AV47" authorId="0">
      <text>
        <r>
          <rPr>
            <b/>
            <sz val="9"/>
            <rFont val="Tahoma"/>
            <family val="0"/>
          </rPr>
          <t>Jian-yu Lu:</t>
        </r>
        <r>
          <rPr>
            <sz val="9"/>
            <rFont val="Tahoma"/>
            <family val="0"/>
          </rPr>
          <t xml:space="preserve">
Changed from 468 to 469 The new data was obtained by counting the abstracts in the Program Book on 7/18/2017. The Groups classifications were done by looking at the titles of the sessions and thus are estimates only. </t>
        </r>
      </text>
    </comment>
    <comment ref="AV46" authorId="0">
      <text>
        <r>
          <rPr>
            <b/>
            <sz val="9"/>
            <rFont val="Tahoma"/>
            <family val="0"/>
          </rPr>
          <t>Jian-yu Lu:</t>
        </r>
        <r>
          <rPr>
            <sz val="9"/>
            <rFont val="Tahoma"/>
            <family val="0"/>
          </rPr>
          <t xml:space="preserve">
Changed from 473 to 440 The new data was obtained by counting the abstracts in the Program Book on 7/18/2017. The Groups classifications were done by looking at the titles of the sessions and thus are estimates only. </t>
        </r>
      </text>
    </comment>
    <comment ref="AE8" authorId="0">
      <text>
        <r>
          <rPr>
            <b/>
            <sz val="8"/>
            <rFont val="Tahoma"/>
            <family val="0"/>
          </rPr>
          <t>Jian-yu Lu:</t>
        </r>
        <r>
          <rPr>
            <sz val="8"/>
            <rFont val="Tahoma"/>
            <family val="0"/>
          </rPr>
          <t xml:space="preserve">
No proceedings were published this year. </t>
        </r>
      </text>
    </comment>
    <comment ref="AE9" authorId="0">
      <text>
        <r>
          <rPr>
            <b/>
            <sz val="8"/>
            <rFont val="Tahoma"/>
            <family val="0"/>
          </rPr>
          <t>Jian-yu Lu:</t>
        </r>
        <r>
          <rPr>
            <sz val="8"/>
            <rFont val="Tahoma"/>
            <family val="0"/>
          </rPr>
          <t xml:space="preserve">
No proceedings were published this year. </t>
        </r>
      </text>
    </comment>
    <comment ref="AE10" authorId="0">
      <text>
        <r>
          <rPr>
            <b/>
            <sz val="8"/>
            <rFont val="Tahoma"/>
            <family val="0"/>
          </rPr>
          <t>Jian-yu Lu:</t>
        </r>
        <r>
          <rPr>
            <sz val="8"/>
            <rFont val="Tahoma"/>
            <family val="0"/>
          </rPr>
          <t xml:space="preserve">
No proceedings were published this year. </t>
        </r>
      </text>
    </comment>
    <comment ref="AE11" authorId="0">
      <text>
        <r>
          <rPr>
            <b/>
            <sz val="8"/>
            <rFont val="Tahoma"/>
            <family val="0"/>
          </rPr>
          <t>Jian-yu Lu:</t>
        </r>
        <r>
          <rPr>
            <sz val="8"/>
            <rFont val="Tahoma"/>
            <family val="0"/>
          </rPr>
          <t xml:space="preserve">
No proceedings were published this year. </t>
        </r>
      </text>
    </comment>
    <comment ref="AE12" authorId="0">
      <text>
        <r>
          <rPr>
            <b/>
            <sz val="8"/>
            <rFont val="Tahoma"/>
            <family val="0"/>
          </rPr>
          <t>Jian-yu Lu:</t>
        </r>
        <r>
          <rPr>
            <sz val="8"/>
            <rFont val="Tahoma"/>
            <family val="0"/>
          </rPr>
          <t xml:space="preserve">
No proceedings were published this year. </t>
        </r>
      </text>
    </comment>
    <comment ref="AE13" authorId="0">
      <text>
        <r>
          <rPr>
            <b/>
            <sz val="8"/>
            <rFont val="Tahoma"/>
            <family val="0"/>
          </rPr>
          <t>Jian-yu Lu:</t>
        </r>
        <r>
          <rPr>
            <sz val="8"/>
            <rFont val="Tahoma"/>
            <family val="0"/>
          </rPr>
          <t xml:space="preserve">
No proceedings were published this year. </t>
        </r>
      </text>
    </comment>
    <comment ref="AE14" authorId="0">
      <text>
        <r>
          <rPr>
            <b/>
            <sz val="8"/>
            <rFont val="Tahoma"/>
            <family val="0"/>
          </rPr>
          <t>Jian-yu Lu:</t>
        </r>
        <r>
          <rPr>
            <sz val="8"/>
            <rFont val="Tahoma"/>
            <family val="0"/>
          </rPr>
          <t xml:space="preserve">
No proceedings were published this year. </t>
        </r>
      </text>
    </comment>
    <comment ref="AE15" authorId="0">
      <text>
        <r>
          <rPr>
            <b/>
            <sz val="8"/>
            <rFont val="Tahoma"/>
            <family val="0"/>
          </rPr>
          <t>Jian-yu Lu:</t>
        </r>
        <r>
          <rPr>
            <sz val="8"/>
            <rFont val="Tahoma"/>
            <family val="0"/>
          </rPr>
          <t xml:space="preserve">
No proceedings were published this year. </t>
        </r>
      </text>
    </comment>
    <comment ref="AE16" authorId="0">
      <text>
        <r>
          <rPr>
            <b/>
            <sz val="8"/>
            <rFont val="Tahoma"/>
            <family val="0"/>
          </rPr>
          <t>Jian-yu Lu:</t>
        </r>
        <r>
          <rPr>
            <sz val="8"/>
            <rFont val="Tahoma"/>
            <family val="0"/>
          </rPr>
          <t xml:space="preserve">
No proceedings were published this year. </t>
        </r>
      </text>
    </comment>
    <comment ref="BN10" authorId="0">
      <text>
        <r>
          <rPr>
            <b/>
            <sz val="8"/>
            <rFont val="Tahoma"/>
            <family val="0"/>
          </rPr>
          <t>Jian-yu Lu:</t>
        </r>
        <r>
          <rPr>
            <sz val="8"/>
            <rFont val="Tahoma"/>
            <family val="0"/>
          </rPr>
          <t xml:space="preserve">
Students are not separated.</t>
        </r>
      </text>
    </comment>
    <comment ref="BN11" authorId="0">
      <text>
        <r>
          <rPr>
            <b/>
            <sz val="8"/>
            <rFont val="Tahoma"/>
            <family val="0"/>
          </rPr>
          <t>Jian-yu Lu:</t>
        </r>
        <r>
          <rPr>
            <sz val="8"/>
            <rFont val="Tahoma"/>
            <family val="0"/>
          </rPr>
          <t xml:space="preserve">
Students are not separated.</t>
        </r>
      </text>
    </comment>
    <comment ref="BN12" authorId="0">
      <text>
        <r>
          <rPr>
            <b/>
            <sz val="8"/>
            <rFont val="Tahoma"/>
            <family val="0"/>
          </rPr>
          <t>Jian-yu Lu:</t>
        </r>
        <r>
          <rPr>
            <sz val="8"/>
            <rFont val="Tahoma"/>
            <family val="0"/>
          </rPr>
          <t xml:space="preserve">
Students are not separated.</t>
        </r>
      </text>
    </comment>
    <comment ref="BN25" authorId="0">
      <text>
        <r>
          <rPr>
            <b/>
            <sz val="8"/>
            <rFont val="Tahoma"/>
            <family val="0"/>
          </rPr>
          <t>Jian-yu Lu:</t>
        </r>
        <r>
          <rPr>
            <sz val="8"/>
            <rFont val="Tahoma"/>
            <family val="0"/>
          </rPr>
          <t xml:space="preserve">
Assume that the student advance registration fee was 0 for datasheet provided by Herman. Herman said he believe students attended the conference free from 1977-1978, and from 1980-1987. </t>
        </r>
      </text>
    </comment>
    <comment ref="BN26" authorId="0">
      <text>
        <r>
          <rPr>
            <b/>
            <sz val="8"/>
            <rFont val="Tahoma"/>
            <family val="0"/>
          </rPr>
          <t>Jian-yu Lu:</t>
        </r>
        <r>
          <rPr>
            <sz val="8"/>
            <rFont val="Tahoma"/>
            <family val="0"/>
          </rPr>
          <t xml:space="preserve">
Assume that the student advance registration fee was 0 for datasheet provided by Herman. Herman said he believe students attended the conference free from 1977-1978, and from 1980-1987. </t>
        </r>
      </text>
    </comment>
    <comment ref="BN27" authorId="0">
      <text>
        <r>
          <rPr>
            <b/>
            <sz val="8"/>
            <rFont val="Tahoma"/>
            <family val="0"/>
          </rPr>
          <t>Jian-yu Lu:</t>
        </r>
        <r>
          <rPr>
            <sz val="8"/>
            <rFont val="Tahoma"/>
            <family val="0"/>
          </rPr>
          <t xml:space="preserve">
Assume that the student advance registration fee was 0 for datasheet provided by Herman. Herman said he believe students attended the conference free from 1977-1978, and from 1980-1987. </t>
        </r>
      </text>
    </comment>
    <comment ref="BN28" authorId="0">
      <text>
        <r>
          <rPr>
            <b/>
            <sz val="8"/>
            <rFont val="Tahoma"/>
            <family val="0"/>
          </rPr>
          <t>Jian-yu Lu:</t>
        </r>
        <r>
          <rPr>
            <sz val="8"/>
            <rFont val="Tahoma"/>
            <family val="0"/>
          </rPr>
          <t xml:space="preserve">
Assume that the student advance registration fee was 0 for datasheet provided by Herman. Herman said he believe students attended the conference free from 1977-1978, and from 1980-1987. </t>
        </r>
      </text>
    </comment>
    <comment ref="BN29" authorId="0">
      <text>
        <r>
          <rPr>
            <b/>
            <sz val="8"/>
            <rFont val="Tahoma"/>
            <family val="0"/>
          </rPr>
          <t>Jian-yu Lu:</t>
        </r>
        <r>
          <rPr>
            <sz val="8"/>
            <rFont val="Tahoma"/>
            <family val="0"/>
          </rPr>
          <t xml:space="preserve">
Assume that the student advance registration fee was 0 for datasheet provided by Herman. Herman said he believe students attended the conference free from 1977-1978, and from 1980-1987. </t>
        </r>
      </text>
    </comment>
    <comment ref="BN30" authorId="0">
      <text>
        <r>
          <rPr>
            <b/>
            <sz val="8"/>
            <rFont val="Tahoma"/>
            <family val="0"/>
          </rPr>
          <t>Jian-yu Lu:</t>
        </r>
        <r>
          <rPr>
            <sz val="8"/>
            <rFont val="Tahoma"/>
            <family val="0"/>
          </rPr>
          <t xml:space="preserve">
Assume that the student advance registration fee was 0 for datasheet provided by Herman. Herman said he believe students attended the conference free from 1977-1978, and from 1980-1987. </t>
        </r>
      </text>
    </comment>
    <comment ref="BN31" authorId="0">
      <text>
        <r>
          <rPr>
            <b/>
            <sz val="8"/>
            <rFont val="Tahoma"/>
            <family val="0"/>
          </rPr>
          <t>Jian-yu Lu:</t>
        </r>
        <r>
          <rPr>
            <sz val="8"/>
            <rFont val="Tahoma"/>
            <family val="0"/>
          </rPr>
          <t xml:space="preserve">
Assume that the student advance registration fee was 0 for datasheet provided by Herman. Herman said he believe students attended the conference free from 1977-1978, and from 1980-1987. </t>
        </r>
      </text>
    </comment>
    <comment ref="BN32" authorId="0">
      <text>
        <r>
          <rPr>
            <b/>
            <sz val="8"/>
            <rFont val="Tahoma"/>
            <family val="0"/>
          </rPr>
          <t>Jian-yu Lu:</t>
        </r>
        <r>
          <rPr>
            <sz val="8"/>
            <rFont val="Tahoma"/>
            <family val="0"/>
          </rPr>
          <t xml:space="preserve">
Assume that the student advance registration fee was 0 for datasheet provided by Herman. Herman said he believe students attended the conference free from 1977-1978, and from 1980-1987. </t>
        </r>
      </text>
    </comment>
    <comment ref="BN33" authorId="0">
      <text>
        <r>
          <rPr>
            <b/>
            <sz val="8"/>
            <rFont val="Tahoma"/>
            <family val="0"/>
          </rPr>
          <t>Jian-yu Lu:</t>
        </r>
        <r>
          <rPr>
            <sz val="8"/>
            <rFont val="Tahoma"/>
            <family val="0"/>
          </rPr>
          <t xml:space="preserve">
Assume that the student advance registration fee was 0 for datasheet provided by Herman. Herman said he believe students attended the conference free from 1977-1978, and from 1980-1987. </t>
        </r>
      </text>
    </comment>
    <comment ref="BN34" authorId="0">
      <text>
        <r>
          <rPr>
            <b/>
            <sz val="8"/>
            <rFont val="Tahoma"/>
            <family val="0"/>
          </rPr>
          <t>Jian-yu Lu:</t>
        </r>
        <r>
          <rPr>
            <sz val="8"/>
            <rFont val="Tahoma"/>
            <family val="0"/>
          </rPr>
          <t xml:space="preserve">
Assume that the student advance registration fee was 0 for datasheet provided by Herman. Herman said he believe students attended the conference free from 1977-1978, and from 1980-1987. </t>
        </r>
      </text>
    </comment>
    <comment ref="BN36" authorId="0">
      <text>
        <r>
          <rPr>
            <b/>
            <sz val="8"/>
            <rFont val="Tahoma"/>
            <family val="0"/>
          </rPr>
          <t>Jian-yu Lu:</t>
        </r>
        <r>
          <rPr>
            <sz val="8"/>
            <rFont val="Tahoma"/>
            <family val="0"/>
          </rPr>
          <t xml:space="preserve">
$40 on site</t>
        </r>
      </text>
    </comment>
    <comment ref="BN37" authorId="0">
      <text>
        <r>
          <rPr>
            <b/>
            <sz val="8"/>
            <rFont val="Tahoma"/>
            <family val="0"/>
          </rPr>
          <t>Jian-yu Lu:</t>
        </r>
        <r>
          <rPr>
            <sz val="8"/>
            <rFont val="Tahoma"/>
            <family val="0"/>
          </rPr>
          <t xml:space="preserve">
$40 on site</t>
        </r>
      </text>
    </comment>
    <comment ref="BN38" authorId="0">
      <text>
        <r>
          <rPr>
            <b/>
            <sz val="8"/>
            <rFont val="Tahoma"/>
            <family val="0"/>
          </rPr>
          <t>Jian-yu Lu:</t>
        </r>
        <r>
          <rPr>
            <sz val="8"/>
            <rFont val="Tahoma"/>
            <family val="0"/>
          </rPr>
          <t xml:space="preserve">
$40 on site</t>
        </r>
      </text>
    </comment>
    <comment ref="BN39" authorId="0">
      <text>
        <r>
          <rPr>
            <b/>
            <sz val="8"/>
            <rFont val="Tahoma"/>
            <family val="0"/>
          </rPr>
          <t>Jian-yu Lu:</t>
        </r>
        <r>
          <rPr>
            <sz val="8"/>
            <rFont val="Tahoma"/>
            <family val="0"/>
          </rPr>
          <t xml:space="preserve">
$40 on site</t>
        </r>
      </text>
    </comment>
    <comment ref="BN40" authorId="0">
      <text>
        <r>
          <rPr>
            <b/>
            <sz val="8"/>
            <rFont val="Tahoma"/>
            <family val="0"/>
          </rPr>
          <t>Jian-yu Lu:</t>
        </r>
        <r>
          <rPr>
            <sz val="8"/>
            <rFont val="Tahoma"/>
            <family val="0"/>
          </rPr>
          <t xml:space="preserve">
$40 on site</t>
        </r>
      </text>
    </comment>
    <comment ref="BN41" authorId="0">
      <text>
        <r>
          <rPr>
            <b/>
            <sz val="8"/>
            <rFont val="Tahoma"/>
            <family val="0"/>
          </rPr>
          <t>Jian-yu Lu:</t>
        </r>
        <r>
          <rPr>
            <sz val="8"/>
            <rFont val="Tahoma"/>
            <family val="0"/>
          </rPr>
          <t xml:space="preserve">
$40 on site</t>
        </r>
      </text>
    </comment>
    <comment ref="BN42" authorId="0">
      <text>
        <r>
          <rPr>
            <b/>
            <sz val="8"/>
            <rFont val="Tahoma"/>
            <family val="0"/>
          </rPr>
          <t>Jian-yu Lu:</t>
        </r>
        <r>
          <rPr>
            <sz val="8"/>
            <rFont val="Tahoma"/>
            <family val="0"/>
          </rPr>
          <t xml:space="preserve">
$40 on site</t>
        </r>
      </text>
    </comment>
    <comment ref="BN43" authorId="0">
      <text>
        <r>
          <rPr>
            <b/>
            <sz val="8"/>
            <rFont val="Tahoma"/>
            <family val="0"/>
          </rPr>
          <t>Jian-yu Lu:</t>
        </r>
        <r>
          <rPr>
            <sz val="8"/>
            <rFont val="Tahoma"/>
            <family val="0"/>
          </rPr>
          <t xml:space="preserve">
$40 on site</t>
        </r>
      </text>
    </comment>
    <comment ref="BN44" authorId="0">
      <text>
        <r>
          <rPr>
            <b/>
            <sz val="8"/>
            <rFont val="Tahoma"/>
            <family val="0"/>
          </rPr>
          <t>Jian-yu Lu:</t>
        </r>
        <r>
          <rPr>
            <sz val="8"/>
            <rFont val="Tahoma"/>
            <family val="0"/>
          </rPr>
          <t xml:space="preserve">
$40 on site</t>
        </r>
      </text>
    </comment>
    <comment ref="AJ61" authorId="0">
      <text>
        <r>
          <rPr>
            <b/>
            <sz val="9"/>
            <rFont val="Tahoma"/>
            <family val="0"/>
          </rPr>
          <t>Jian-yu Lu:</t>
        </r>
        <r>
          <rPr>
            <sz val="9"/>
            <rFont val="Tahoma"/>
            <family val="0"/>
          </rPr>
          <t xml:space="preserve">
707 from Jafar slides to UltraCom "z_2014_ius_data_a_useful__Ultrasonics Standing Committee Report October 2015 -  Saniie.pdf".</t>
        </r>
      </text>
    </comment>
    <comment ref="AK61" authorId="0">
      <text>
        <r>
          <rPr>
            <b/>
            <sz val="9"/>
            <rFont val="Tahoma"/>
            <family val="0"/>
          </rPr>
          <t>Jian-yu Lu:</t>
        </r>
        <r>
          <rPr>
            <sz val="9"/>
            <rFont val="Tahoma"/>
            <family val="0"/>
          </rPr>
          <t xml:space="preserve">
161 from Jafar slides to UltraCom "z_2014_ius_data_a_useful__Ultrasonics Standing Committee Report October 2015 -  Saniie.pdf".</t>
        </r>
      </text>
    </comment>
    <comment ref="AL61" authorId="0">
      <text>
        <r>
          <rPr>
            <b/>
            <sz val="9"/>
            <rFont val="Tahoma"/>
            <family val="0"/>
          </rPr>
          <t>Jian-yu Lu:</t>
        </r>
        <r>
          <rPr>
            <sz val="9"/>
            <rFont val="Tahoma"/>
            <family val="0"/>
          </rPr>
          <t xml:space="preserve">
116 from Jafar slides to UltraCom "z_2014_ius_data_a_useful__Ultrasonics Standing Committee Report October 2015 -  Saniie.pdf".</t>
        </r>
      </text>
    </comment>
    <comment ref="AM61" authorId="0">
      <text>
        <r>
          <rPr>
            <b/>
            <sz val="9"/>
            <rFont val="Tahoma"/>
            <family val="0"/>
          </rPr>
          <t>Jian-yu Lu:</t>
        </r>
        <r>
          <rPr>
            <sz val="9"/>
            <rFont val="Tahoma"/>
            <family val="0"/>
          </rPr>
          <t xml:space="preserve">
94 from Jafar slides to UltraCom "z_2014_ius_data_a_useful__Ultrasonics Standing Committee Report October 2015 -  Saniie.pdf".</t>
        </r>
      </text>
    </comment>
    <comment ref="AN61" authorId="0">
      <text>
        <r>
          <rPr>
            <b/>
            <sz val="9"/>
            <rFont val="Tahoma"/>
            <family val="0"/>
          </rPr>
          <t>Jian-yu Lu:</t>
        </r>
        <r>
          <rPr>
            <sz val="9"/>
            <rFont val="Tahoma"/>
            <family val="0"/>
          </rPr>
          <t xml:space="preserve">
136 from Jafar slides to UltraCom "z_2014_ius_data_a_useful__Ultrasonics Standing Committee Report October 2015 -  Saniie.pdf".</t>
        </r>
      </text>
    </comment>
    <comment ref="AQ61" authorId="0">
      <text>
        <r>
          <rPr>
            <b/>
            <sz val="9"/>
            <rFont val="Tahoma"/>
            <family val="0"/>
          </rPr>
          <t>Jian-yu Lu:</t>
        </r>
        <r>
          <rPr>
            <sz val="9"/>
            <rFont val="Tahoma"/>
            <family val="0"/>
          </rPr>
          <t xml:space="preserve">
520 estimated from the Program Book. </t>
        </r>
      </text>
    </comment>
    <comment ref="AR61" authorId="0">
      <text>
        <r>
          <rPr>
            <b/>
            <sz val="9"/>
            <rFont val="Tahoma"/>
            <family val="0"/>
          </rPr>
          <t>Jian-yu Lu:</t>
        </r>
        <r>
          <rPr>
            <sz val="9"/>
            <rFont val="Tahoma"/>
            <family val="0"/>
          </rPr>
          <t xml:space="preserve">
120 estimated from the Program Book. </t>
        </r>
      </text>
    </comment>
    <comment ref="AS61" authorId="0">
      <text>
        <r>
          <rPr>
            <b/>
            <sz val="9"/>
            <rFont val="Tahoma"/>
            <family val="0"/>
          </rPr>
          <t>Jian-yu Lu:</t>
        </r>
        <r>
          <rPr>
            <sz val="9"/>
            <rFont val="Tahoma"/>
            <family val="0"/>
          </rPr>
          <t xml:space="preserve">
102 estimated from the Program Book. </t>
        </r>
      </text>
    </comment>
    <comment ref="AT61" authorId="0">
      <text>
        <r>
          <rPr>
            <b/>
            <sz val="9"/>
            <rFont val="Tahoma"/>
            <family val="0"/>
          </rPr>
          <t>Jian-yu Lu:</t>
        </r>
        <r>
          <rPr>
            <sz val="9"/>
            <rFont val="Tahoma"/>
            <family val="0"/>
          </rPr>
          <t xml:space="preserve">
84 estimated from the Program Book. </t>
        </r>
      </text>
    </comment>
    <comment ref="AU61" authorId="0">
      <text>
        <r>
          <rPr>
            <b/>
            <sz val="9"/>
            <rFont val="Tahoma"/>
            <family val="0"/>
          </rPr>
          <t>Jian-yu Lu:</t>
        </r>
        <r>
          <rPr>
            <sz val="9"/>
            <rFont val="Tahoma"/>
            <family val="0"/>
          </rPr>
          <t xml:space="preserve">
112 estimated from the Program Book. </t>
        </r>
      </text>
    </comment>
    <comment ref="AJ62" authorId="0">
      <text>
        <r>
          <rPr>
            <b/>
            <sz val="9"/>
            <rFont val="Tahoma"/>
            <family val="0"/>
          </rPr>
          <t>Jian-yu Lu:</t>
        </r>
        <r>
          <rPr>
            <sz val="9"/>
            <rFont val="Tahoma"/>
            <family val="0"/>
          </rPr>
          <t xml:space="preserve">
633 from Jafar slides to UltraCom: "z_2014_ius_data_a_useful__Ultrasonics Standing Committee Report October 2015 -  Saniie.pdf". </t>
        </r>
      </text>
    </comment>
    <comment ref="AK62" authorId="0">
      <text>
        <r>
          <rPr>
            <b/>
            <sz val="9"/>
            <rFont val="Tahoma"/>
            <family val="0"/>
          </rPr>
          <t>Jian-yu Lu:</t>
        </r>
        <r>
          <rPr>
            <sz val="9"/>
            <rFont val="Tahoma"/>
            <family val="0"/>
          </rPr>
          <t xml:space="preserve">
120 from Jafar slides to UltraCom: "z_2014_ius_data_a_useful__Ultrasonics Standing Committee Report October 2015 -  Saniie.pdf". </t>
        </r>
      </text>
    </comment>
    <comment ref="AL62" authorId="0">
      <text>
        <r>
          <rPr>
            <b/>
            <sz val="9"/>
            <rFont val="Tahoma"/>
            <family val="0"/>
          </rPr>
          <t>Jian-yu Lu:</t>
        </r>
        <r>
          <rPr>
            <sz val="9"/>
            <rFont val="Tahoma"/>
            <family val="0"/>
          </rPr>
          <t xml:space="preserve">
78 from Jafar slides to UltraCom: "z_2014_ius_data_a_useful__Ultrasonics Standing Committee Report October 2015 -  Saniie.pdf". </t>
        </r>
      </text>
    </comment>
    <comment ref="AM62" authorId="0">
      <text>
        <r>
          <rPr>
            <b/>
            <sz val="9"/>
            <rFont val="Tahoma"/>
            <family val="0"/>
          </rPr>
          <t>Jian-yu Lu:</t>
        </r>
        <r>
          <rPr>
            <sz val="9"/>
            <rFont val="Tahoma"/>
            <family val="0"/>
          </rPr>
          <t xml:space="preserve">
66 from Jafar slides to UltraCom: "z_2014_ius_data_a_useful__Ultrasonics Standing Committee Report October 2015 -  Saniie.pdf". </t>
        </r>
      </text>
    </comment>
    <comment ref="AN62" authorId="0">
      <text>
        <r>
          <rPr>
            <b/>
            <sz val="9"/>
            <rFont val="Tahoma"/>
            <family val="0"/>
          </rPr>
          <t>Jian-yu Lu:</t>
        </r>
        <r>
          <rPr>
            <sz val="9"/>
            <rFont val="Tahoma"/>
            <family val="0"/>
          </rPr>
          <t xml:space="preserve">
147 from Jafar slides to UltraCom: "z_2014_ius_data_a_useful__Ultrasonics Standing Committee Report October 2015 -  Saniie.pdf". </t>
        </r>
      </text>
    </comment>
    <comment ref="AQ62" authorId="0">
      <text>
        <r>
          <rPr>
            <b/>
            <sz val="9"/>
            <rFont val="Tahoma"/>
            <family val="0"/>
          </rPr>
          <t>Jian-yu Lu:</t>
        </r>
        <r>
          <rPr>
            <sz val="9"/>
            <rFont val="Tahoma"/>
            <family val="0"/>
          </rPr>
          <t xml:space="preserve">
476 from Jafar slides to UltraCom: "z_2014_ius_data_a_useful__Ultrasonics Standing Committee Report October 2015 -  Saniie.pdf". </t>
        </r>
      </text>
    </comment>
    <comment ref="AR62" authorId="0">
      <text>
        <r>
          <rPr>
            <b/>
            <sz val="9"/>
            <rFont val="Tahoma"/>
            <family val="0"/>
          </rPr>
          <t>Jian-yu Lu:</t>
        </r>
        <r>
          <rPr>
            <sz val="9"/>
            <rFont val="Tahoma"/>
            <family val="0"/>
          </rPr>
          <t xml:space="preserve">
98 from Jafar slides to UltraCom: "z_2014_ius_data_a_useful__Ultrasonics Standing Committee Report October 2015 -  Saniie.pdf". </t>
        </r>
      </text>
    </comment>
    <comment ref="AS62" authorId="0">
      <text>
        <r>
          <rPr>
            <b/>
            <sz val="9"/>
            <rFont val="Tahoma"/>
            <family val="0"/>
          </rPr>
          <t>Jian-yu Lu:</t>
        </r>
        <r>
          <rPr>
            <sz val="9"/>
            <rFont val="Tahoma"/>
            <family val="0"/>
          </rPr>
          <t xml:space="preserve">
69 from Jafar slides to UltraCom: "z_2014_ius_data_a_useful__Ultrasonics Standing Committee Report October 2015 -  Saniie.pdf". </t>
        </r>
      </text>
    </comment>
    <comment ref="AT62" authorId="0">
      <text>
        <r>
          <rPr>
            <b/>
            <sz val="9"/>
            <rFont val="Tahoma"/>
            <family val="0"/>
          </rPr>
          <t>Jian-yu Lu:</t>
        </r>
        <r>
          <rPr>
            <sz val="9"/>
            <rFont val="Tahoma"/>
            <family val="0"/>
          </rPr>
          <t xml:space="preserve">
59 from Jafar slides to UltraCom: "z_2014_ius_data_a_useful__Ultrasonics Standing Committee Report October 2015 -  Saniie.pdf". </t>
        </r>
      </text>
    </comment>
    <comment ref="AU62" authorId="0">
      <text>
        <r>
          <rPr>
            <b/>
            <sz val="9"/>
            <rFont val="Tahoma"/>
            <family val="0"/>
          </rPr>
          <t>Jian-yu Lu:</t>
        </r>
        <r>
          <rPr>
            <sz val="9"/>
            <rFont val="Tahoma"/>
            <family val="0"/>
          </rPr>
          <t xml:space="preserve">
121 from Jafar slides to UltraCom: "z_2014_ius_data_a_useful__Ultrasonics Standing Committee Report October 2015 -  Saniie.pdf". </t>
        </r>
      </text>
    </comment>
    <comment ref="AJ63" authorId="0">
      <text>
        <r>
          <rPr>
            <b/>
            <sz val="9"/>
            <rFont val="Tahoma"/>
            <family val="0"/>
          </rPr>
          <t>Jian-yu Lu:</t>
        </r>
        <r>
          <rPr>
            <sz val="9"/>
            <rFont val="Tahoma"/>
            <family val="0"/>
          </rPr>
          <t xml:space="preserve">
710 from new Mira datasheet. 
704 from Mira datasheet.</t>
        </r>
      </text>
    </comment>
    <comment ref="AK63" authorId="0">
      <text>
        <r>
          <rPr>
            <b/>
            <sz val="9"/>
            <rFont val="Tahoma"/>
            <family val="0"/>
          </rPr>
          <t>Jian-yu Lu:</t>
        </r>
        <r>
          <rPr>
            <sz val="9"/>
            <rFont val="Tahoma"/>
            <family val="0"/>
          </rPr>
          <t xml:space="preserve">
164 from new Mira datasheet. 
161 from Mira datasheet.</t>
        </r>
      </text>
    </comment>
    <comment ref="AL63" authorId="0">
      <text>
        <r>
          <rPr>
            <b/>
            <sz val="9"/>
            <rFont val="Tahoma"/>
            <family val="0"/>
          </rPr>
          <t>Jian-yu Lu:</t>
        </r>
        <r>
          <rPr>
            <sz val="9"/>
            <rFont val="Tahoma"/>
            <family val="0"/>
          </rPr>
          <t xml:space="preserve">
111 from new Mira datasheet. 
111 from Mira datasheet.</t>
        </r>
      </text>
    </comment>
    <comment ref="AM63" authorId="0">
      <text>
        <r>
          <rPr>
            <b/>
            <sz val="9"/>
            <rFont val="Tahoma"/>
            <family val="0"/>
          </rPr>
          <t>Jian-yu Lu:</t>
        </r>
        <r>
          <rPr>
            <sz val="9"/>
            <rFont val="Tahoma"/>
            <family val="0"/>
          </rPr>
          <t xml:space="preserve">
78 from new Mira datasheet. 
78 from Mira datasheet.</t>
        </r>
      </text>
    </comment>
    <comment ref="AN63" authorId="0">
      <text>
        <r>
          <rPr>
            <b/>
            <sz val="9"/>
            <rFont val="Tahoma"/>
            <family val="0"/>
          </rPr>
          <t>Jian-yu Lu:</t>
        </r>
        <r>
          <rPr>
            <sz val="9"/>
            <rFont val="Tahoma"/>
            <family val="0"/>
          </rPr>
          <t xml:space="preserve">
130 from new Mira datasheet. 
127 from Mira datasheet.</t>
        </r>
      </text>
    </comment>
    <comment ref="AQ63" authorId="0">
      <text>
        <r>
          <rPr>
            <b/>
            <sz val="9"/>
            <rFont val="Tahoma"/>
            <family val="0"/>
          </rPr>
          <t>Jian-yu Lu:</t>
        </r>
        <r>
          <rPr>
            <sz val="9"/>
            <rFont val="Tahoma"/>
            <family val="0"/>
          </rPr>
          <t xml:space="preserve">
477 from new Mira datasheet. 
477 from Mira datasheet.</t>
        </r>
      </text>
    </comment>
    <comment ref="AR63" authorId="0">
      <text>
        <r>
          <rPr>
            <b/>
            <sz val="9"/>
            <rFont val="Tahoma"/>
            <family val="0"/>
          </rPr>
          <t>Jian-yu Lu:</t>
        </r>
        <r>
          <rPr>
            <sz val="9"/>
            <rFont val="Tahoma"/>
            <family val="0"/>
          </rPr>
          <t xml:space="preserve">
130 from new Mira datasheet. 
130 from Mira datasheet.</t>
        </r>
      </text>
    </comment>
    <comment ref="AS63" authorId="0">
      <text>
        <r>
          <rPr>
            <b/>
            <sz val="9"/>
            <rFont val="Tahoma"/>
            <family val="0"/>
          </rPr>
          <t>Jian-yu Lu:</t>
        </r>
        <r>
          <rPr>
            <sz val="9"/>
            <rFont val="Tahoma"/>
            <family val="0"/>
          </rPr>
          <t xml:space="preserve">
82 from new Mira datasheet. 
82 from Mira datasheet.</t>
        </r>
      </text>
    </comment>
    <comment ref="AT63" authorId="0">
      <text>
        <r>
          <rPr>
            <b/>
            <sz val="9"/>
            <rFont val="Tahoma"/>
            <family val="0"/>
          </rPr>
          <t>Jian-yu Lu:</t>
        </r>
        <r>
          <rPr>
            <sz val="9"/>
            <rFont val="Tahoma"/>
            <family val="0"/>
          </rPr>
          <t xml:space="preserve">
67 from new Mira datasheet. 
67 from Mira datasheet.</t>
        </r>
      </text>
    </comment>
    <comment ref="AU63" authorId="0">
      <text>
        <r>
          <rPr>
            <b/>
            <sz val="9"/>
            <rFont val="Tahoma"/>
            <family val="0"/>
          </rPr>
          <t>Jian-yu Lu:</t>
        </r>
        <r>
          <rPr>
            <sz val="9"/>
            <rFont val="Tahoma"/>
            <family val="0"/>
          </rPr>
          <t xml:space="preserve">
96 from new Mira datasheet. 
96 from Mira datasheet.</t>
        </r>
      </text>
    </comment>
    <comment ref="BG21" authorId="0">
      <text>
        <r>
          <rPr>
            <b/>
            <sz val="9"/>
            <rFont val="Tahoma"/>
            <family val="0"/>
          </rPr>
          <t>Jian-yu Lu:</t>
        </r>
        <r>
          <rPr>
            <sz val="9"/>
            <rFont val="Tahoma"/>
            <family val="0"/>
          </rPr>
          <t xml:space="preserve">
From Herman van der Vaart on 6/3/2012: "For 1974 in Milwaukee, WI, only one fee listed in the budget:  $23.  Maybe Moises Levy (who was the General Chair) can be more specific." </t>
        </r>
      </text>
    </comment>
    <comment ref="Y64" authorId="0">
      <text>
        <r>
          <rPr>
            <b/>
            <sz val="9"/>
            <rFont val="Tahoma"/>
            <family val="0"/>
          </rPr>
          <t>Jian-yu Lu:</t>
        </r>
        <r>
          <rPr>
            <sz val="9"/>
            <rFont val="Tahoma"/>
            <family val="0"/>
          </rPr>
          <t xml:space="preserve">
From YesEvents data: Including staff, 9 guests, 87 exhibitors, and 35 one-day registrants</t>
        </r>
      </text>
    </comment>
    <comment ref="Y51" authorId="0">
      <text>
        <r>
          <rPr>
            <b/>
            <sz val="9"/>
            <rFont val="Tahoma"/>
            <family val="0"/>
          </rPr>
          <t>Jian-yu Lu:</t>
        </r>
        <r>
          <rPr>
            <sz val="9"/>
            <rFont val="Tahoma"/>
            <family val="0"/>
          </rPr>
          <t xml:space="preserve">
913 estimated for IUS. Since there are no attendance data for IUS, ISAF, and IFCS separately, I used abstract submissions as a rough estimation of respective attendance: Abstract submissions total 1115 (IUS: 767 or 68.8%; ISAF: 138 or 12.4%; IFCS: 210 or 18.8%). Thus, tatal attendance 1327 is to give IUS: 913; ISAF: 164; IFCS: 250 roughly. 
There is a correlation for the 2013 UFFC-S Joint Conference: Attendance total 2033 (IUS: 1118 or 55%; ISAF: 407 or 20%; IFCS: 508 or 25%); Abstract submissions total 1879 (IUS: 944 or 50%; ISAF: 493 or 26.2%; IFCS: 442 or 23.5%). The 2013 data are real data and are not an estimation. 
1327 is the total of the 2004 Joint UFFC-S Conference that includes IUS, ISAF, and IFCS portions (Regions 1-7: 718; Region 8: 342; Region 9: 6; Region 10: 261). There are no sperate data for the three technical areas. 
R1-7: 727-9=718 to avoid negative in "no country" - data from Dr. Mike Garvey on 7/19/2017 
R8: 346-4=342 to avoid negative in "no country" - data from Dr. Mike Garvey on 7/19/2017
R9: 6 - Data from Dr. Mike Garvey on 7/19/2017
R10: 264-3=261 to avoid negative in "no country" - data from Dr. Mike Garvey on 7/19/2017
From UFFC-S Newsletter, Spring 2005, Number 38: The total attendance for the Joint Conference was 1338 (Members: 484; Non-Members: 316; One-Day Registration: 18; Students: 310; Retirees: 20; Life Members/Complementary:122; Guests: 68) from 43 countries. 54% from
outside the USA. 13% Japan, 7.5% Canada, 6% France, 4% Germany, 3% United Kingdom, and about 2% each from China, Korea, The Netherlands, Russia, Switzerland, and Taiwan. (Regions 1–6: 46.13%; Region 7: 7.51%; Region 8: 25.39%; Region 9: 0.46%; Region 10: 20.51%) </t>
        </r>
      </text>
    </comment>
    <comment ref="AE64" authorId="0">
      <text>
        <r>
          <rPr>
            <b/>
            <sz val="9"/>
            <rFont val="Tahoma"/>
            <family val="0"/>
          </rPr>
          <t>Jian-yu Lu:</t>
        </r>
        <r>
          <rPr>
            <sz val="9"/>
            <rFont val="Tahoma"/>
            <family val="0"/>
          </rPr>
          <t xml:space="preserve">
546 from IEEE Xplore by counting papers that have more than 1 page (for 1 page files, they are abstracts) (the total number of files is 1479 including both papers and abstracts and thus there are 933 abstract files mixed in the papers).</t>
        </r>
      </text>
    </comment>
    <comment ref="AN9" authorId="0">
      <text>
        <r>
          <rPr>
            <b/>
            <sz val="9"/>
            <rFont val="Tahoma"/>
            <family val="0"/>
          </rPr>
          <t>Jian-yu Lu:</t>
        </r>
        <r>
          <rPr>
            <sz val="9"/>
            <rFont val="Tahoma"/>
            <family val="0"/>
          </rPr>
          <t xml:space="preserve">
Assuming that the submitted is the same as accepted this year. Thus the data is copied from "Accepted". </t>
        </r>
      </text>
    </comment>
    <comment ref="AN10" authorId="0">
      <text>
        <r>
          <rPr>
            <b/>
            <sz val="9"/>
            <rFont val="Tahoma"/>
            <family val="0"/>
          </rPr>
          <t>Jian-yu Lu:</t>
        </r>
        <r>
          <rPr>
            <sz val="9"/>
            <rFont val="Tahoma"/>
            <family val="0"/>
          </rPr>
          <t xml:space="preserve">
Assuming that the submitted is the same as accepted this year. Thus the data is copied from "Accepted". </t>
        </r>
      </text>
    </comment>
    <comment ref="AN11" authorId="0">
      <text>
        <r>
          <rPr>
            <b/>
            <sz val="9"/>
            <rFont val="Tahoma"/>
            <family val="0"/>
          </rPr>
          <t>Jian-yu Lu:</t>
        </r>
        <r>
          <rPr>
            <sz val="9"/>
            <rFont val="Tahoma"/>
            <family val="0"/>
          </rPr>
          <t xml:space="preserve">
Assuming that the submitted is the same as accepted this year. Thus the data is copied from "Accepted". </t>
        </r>
      </text>
    </comment>
    <comment ref="AN12" authorId="0">
      <text>
        <r>
          <rPr>
            <b/>
            <sz val="9"/>
            <rFont val="Tahoma"/>
            <family val="0"/>
          </rPr>
          <t>Jian-yu Lu:</t>
        </r>
        <r>
          <rPr>
            <sz val="9"/>
            <rFont val="Tahoma"/>
            <family val="0"/>
          </rPr>
          <t xml:space="preserve">
Assuming that the submitted is the same as accepted this year. Thus the data is copied from "Accepted". </t>
        </r>
      </text>
    </comment>
    <comment ref="AN13" authorId="0">
      <text>
        <r>
          <rPr>
            <b/>
            <sz val="9"/>
            <rFont val="Tahoma"/>
            <family val="0"/>
          </rPr>
          <t>Jian-yu Lu:</t>
        </r>
        <r>
          <rPr>
            <sz val="9"/>
            <rFont val="Tahoma"/>
            <family val="0"/>
          </rPr>
          <t xml:space="preserve">
Assuming that the submitted is the same as accepted this year. Thus the data is copied from "Accepted". </t>
        </r>
      </text>
    </comment>
    <comment ref="AN18" authorId="0">
      <text>
        <r>
          <rPr>
            <b/>
            <sz val="9"/>
            <rFont val="Tahoma"/>
            <family val="0"/>
          </rPr>
          <t>Jian-yu Lu:</t>
        </r>
        <r>
          <rPr>
            <sz val="9"/>
            <rFont val="Tahoma"/>
            <family val="0"/>
          </rPr>
          <t xml:space="preserve">
Assuming that the submitted is the same as accepted this year. Thus the data is copied from "Accepted". </t>
        </r>
      </text>
    </comment>
    <comment ref="AN19" authorId="0">
      <text>
        <r>
          <rPr>
            <b/>
            <sz val="9"/>
            <rFont val="Tahoma"/>
            <family val="0"/>
          </rPr>
          <t>Jian-yu Lu:</t>
        </r>
        <r>
          <rPr>
            <sz val="9"/>
            <rFont val="Tahoma"/>
            <family val="0"/>
          </rPr>
          <t xml:space="preserve">
Assuming that the submitted is the same as accepted this year. Thus the data is copied from "Accepted". </t>
        </r>
      </text>
    </comment>
    <comment ref="AN20" authorId="0">
      <text>
        <r>
          <rPr>
            <b/>
            <sz val="9"/>
            <rFont val="Tahoma"/>
            <family val="0"/>
          </rPr>
          <t>Jian-yu Lu:</t>
        </r>
        <r>
          <rPr>
            <sz val="9"/>
            <rFont val="Tahoma"/>
            <family val="0"/>
          </rPr>
          <t xml:space="preserve">
Assuming that the submitted is the same as accepted this year. Thus the data is copied from "Accepted". </t>
        </r>
      </text>
    </comment>
    <comment ref="AO7" authorId="0">
      <text>
        <r>
          <rPr>
            <b/>
            <sz val="9"/>
            <rFont val="Tahoma"/>
            <family val="0"/>
          </rPr>
          <t>Jian-yu Lu:</t>
        </r>
        <r>
          <rPr>
            <sz val="9"/>
            <rFont val="Tahoma"/>
            <family val="0"/>
          </rPr>
          <t xml:space="preserve">
This column is only used for line plot when Group V data are available. The other column for Group V is for bar chart where the Group V column also is used as a total number of submitted abstracts when there are no group data available in some years. </t>
        </r>
      </text>
    </comment>
    <comment ref="AP65" authorId="0">
      <text>
        <r>
          <rPr>
            <b/>
            <sz val="9"/>
            <rFont val="Tahoma"/>
            <family val="0"/>
          </rPr>
          <t>Jian-yu Lu:</t>
        </r>
        <r>
          <rPr>
            <sz val="9"/>
            <rFont val="Tahoma"/>
            <family val="0"/>
          </rPr>
          <t xml:space="preserve">
1326 (including invited talks and 3 clinical talks) according to the Mira database. 
1341 from Sandy Cochran's report to 2nd 2018 AdCom meeting. 
</t>
        </r>
      </text>
    </comment>
    <comment ref="AV65" authorId="0">
      <text>
        <r>
          <rPr>
            <b/>
            <sz val="9"/>
            <rFont val="Tahoma"/>
            <family val="0"/>
          </rPr>
          <t>Jian-yu Lu:</t>
        </r>
        <r>
          <rPr>
            <sz val="9"/>
            <rFont val="Tahoma"/>
            <family val="0"/>
          </rPr>
          <t xml:space="preserve">
1049 (including invited talks and 3 clinical talks) from Mira databas. 
1067 from Sandy Cochran's report to 2nd 2018 AdCom meeting. The small descripency (18) may be due to the double counting of student paper competition posters. 
</t>
        </r>
      </text>
    </comment>
    <comment ref="BG66" authorId="0">
      <text>
        <r>
          <rPr>
            <b/>
            <sz val="9"/>
            <rFont val="Tahoma"/>
            <family val="0"/>
          </rPr>
          <t>Jian-yu Lu:</t>
        </r>
        <r>
          <rPr>
            <sz val="9"/>
            <rFont val="Tahoma"/>
            <family val="0"/>
          </rPr>
          <t xml:space="preserve">
615 GBP or $781 with 1.27 conversion rate on 6/30/2019. </t>
        </r>
      </text>
    </comment>
    <comment ref="BH66" authorId="0">
      <text>
        <r>
          <rPr>
            <b/>
            <sz val="9"/>
            <rFont val="Tahoma"/>
            <family val="0"/>
          </rPr>
          <t>Jian-yu Lu:</t>
        </r>
        <r>
          <rPr>
            <sz val="9"/>
            <rFont val="Tahoma"/>
            <family val="0"/>
          </rPr>
          <t xml:space="preserve">
730 GBP or $927 with 1.27 conversion rate on 6/30/2019. </t>
        </r>
      </text>
    </comment>
    <comment ref="BI66" authorId="0">
      <text>
        <r>
          <rPr>
            <b/>
            <sz val="9"/>
            <rFont val="Tahoma"/>
            <family val="0"/>
          </rPr>
          <t>Jian-yu Lu:</t>
        </r>
        <r>
          <rPr>
            <sz val="9"/>
            <rFont val="Tahoma"/>
            <family val="0"/>
          </rPr>
          <t xml:space="preserve">
770 GBP or $978 with 1.27 conversion rate on 6/30/2019. </t>
        </r>
      </text>
    </comment>
    <comment ref="BJ66" authorId="0">
      <text>
        <r>
          <rPr>
            <b/>
            <sz val="9"/>
            <rFont val="Tahoma"/>
            <family val="0"/>
          </rPr>
          <t>Jian-yu Lu:</t>
        </r>
        <r>
          <rPr>
            <sz val="9"/>
            <rFont val="Tahoma"/>
            <family val="0"/>
          </rPr>
          <t xml:space="preserve">
885 GBP or $1124 with 1.27 conversion rate on 6/30/2019. </t>
        </r>
      </text>
    </comment>
    <comment ref="BK66" authorId="0">
      <text>
        <r>
          <rPr>
            <b/>
            <sz val="9"/>
            <rFont val="Tahoma"/>
            <family val="0"/>
          </rPr>
          <t>Jian-yu Lu:</t>
        </r>
        <r>
          <rPr>
            <sz val="9"/>
            <rFont val="Tahoma"/>
            <family val="0"/>
          </rPr>
          <t xml:space="preserve">
235 GBP or $298 with 1.27 conversion rate on 6/30/2019. </t>
        </r>
      </text>
    </comment>
    <comment ref="BL66" authorId="0">
      <text>
        <r>
          <rPr>
            <b/>
            <sz val="9"/>
            <rFont val="Tahoma"/>
            <family val="0"/>
          </rPr>
          <t>Jian-yu Lu:</t>
        </r>
        <r>
          <rPr>
            <sz val="9"/>
            <rFont val="Tahoma"/>
            <family val="0"/>
          </rPr>
          <t xml:space="preserve">
350 GBP or $445 with 1.27 conversion rate on 6/30/2019. </t>
        </r>
      </text>
    </comment>
    <comment ref="BM66" authorId="0">
      <text>
        <r>
          <rPr>
            <b/>
            <sz val="9"/>
            <rFont val="Tahoma"/>
            <family val="0"/>
          </rPr>
          <t>Jian-yu Lu:</t>
        </r>
        <r>
          <rPr>
            <sz val="9"/>
            <rFont val="Tahoma"/>
            <family val="0"/>
          </rPr>
          <t xml:space="preserve">
370 GBP or $470 with 1.27 conversion rate on 6/30/2019. </t>
        </r>
      </text>
    </comment>
    <comment ref="BN66" authorId="0">
      <text>
        <r>
          <rPr>
            <b/>
            <sz val="9"/>
            <rFont val="Tahoma"/>
            <family val="0"/>
          </rPr>
          <t>Jian-yu Lu:</t>
        </r>
        <r>
          <rPr>
            <sz val="9"/>
            <rFont val="Tahoma"/>
            <family val="0"/>
          </rPr>
          <t xml:space="preserve">
465 GBP or $591 with 1.27 conversion rate on 6/30/2019. </t>
        </r>
      </text>
    </comment>
    <comment ref="Y65" authorId="0">
      <text>
        <r>
          <rPr>
            <b/>
            <sz val="9"/>
            <rFont val="Tahoma"/>
            <family val="0"/>
          </rPr>
          <t>Jian-yu Lu:</t>
        </r>
        <r>
          <rPr>
            <sz val="9"/>
            <rFont val="Tahoma"/>
            <family val="0"/>
          </rPr>
          <t xml:space="preserve">
1,500 From YesEvents database: Including 34 exhibitors, 63 staff, 42 guests, and 5 volunteers</t>
        </r>
      </text>
    </comment>
    <comment ref="AE65" authorId="0">
      <text>
        <r>
          <rPr>
            <b/>
            <sz val="9"/>
            <rFont val="Tahoma"/>
            <family val="0"/>
          </rPr>
          <t>Jian-yu Lu:</t>
        </r>
        <r>
          <rPr>
            <sz val="9"/>
            <rFont val="Tahoma"/>
            <family val="0"/>
          </rPr>
          <t xml:space="preserve">
593 from IEEE Xplore.</t>
        </r>
      </text>
    </comment>
    <comment ref="D67" authorId="0">
      <text>
        <r>
          <rPr>
            <b/>
            <sz val="9"/>
            <rFont val="Tahoma"/>
            <family val="0"/>
          </rPr>
          <t>Jian-yu Lu:</t>
        </r>
        <r>
          <rPr>
            <sz val="9"/>
            <rFont val="Tahoma"/>
            <family val="0"/>
          </rPr>
          <t xml:space="preserve">
. Techanical program: ePaper  
. Registration: Conference Catalysts 
. Management: Conference Catalysts   
</t>
        </r>
      </text>
    </comment>
    <comment ref="D66" authorId="0">
      <text>
        <r>
          <rPr>
            <b/>
            <sz val="9"/>
            <rFont val="Tahoma"/>
            <family val="0"/>
          </rPr>
          <t>Jian-yu Lu:</t>
        </r>
        <r>
          <rPr>
            <sz val="9"/>
            <rFont val="Tahoma"/>
            <family val="0"/>
          </rPr>
          <t xml:space="preserve">
Techanical program: PaperCept or PaperPlaza 
Registration: in-conference.org.uk 
Management: UK local management 
</t>
        </r>
      </text>
    </comment>
    <comment ref="D65" authorId="0">
      <text>
        <r>
          <rPr>
            <b/>
            <sz val="9"/>
            <rFont val="Tahoma"/>
            <family val="0"/>
          </rPr>
          <t>Jian-yu Lu:</t>
        </r>
        <r>
          <rPr>
            <sz val="9"/>
            <rFont val="Tahoma"/>
            <family val="0"/>
          </rPr>
          <t xml:space="preserve">
Techanical program: Mira 
Registration: YesEvents 
Management: Japan local  management 
</t>
        </r>
      </text>
    </comment>
    <comment ref="D64" authorId="0">
      <text>
        <r>
          <rPr>
            <b/>
            <sz val="9"/>
            <rFont val="Tahoma"/>
            <family val="0"/>
          </rPr>
          <t>Jian-yu Lu:</t>
        </r>
        <r>
          <rPr>
            <sz val="9"/>
            <rFont val="Tahoma"/>
            <family val="0"/>
          </rPr>
          <t xml:space="preserve">
Techanical program: Mira 
Registration: YesEvents 
Management: Unknown 
</t>
        </r>
      </text>
    </comment>
    <comment ref="D63" authorId="0">
      <text>
        <r>
          <rPr>
            <b/>
            <sz val="9"/>
            <rFont val="Tahoma"/>
            <family val="0"/>
          </rPr>
          <t>Jian-yu Lu:</t>
        </r>
        <r>
          <rPr>
            <sz val="9"/>
            <rFont val="Tahoma"/>
            <family val="0"/>
          </rPr>
          <t xml:space="preserve">
Techanical program: Mira 
Registration: Unknown 
Management: France local management   
</t>
        </r>
      </text>
    </comment>
    <comment ref="D62" authorId="0">
      <text>
        <r>
          <rPr>
            <b/>
            <sz val="9"/>
            <rFont val="Tahoma"/>
            <family val="0"/>
          </rPr>
          <t>Jian-yu Lu:</t>
        </r>
        <r>
          <rPr>
            <sz val="9"/>
            <rFont val="Tahoma"/>
            <family val="0"/>
          </rPr>
          <t xml:space="preserve">
Techanical program: Mira 
Registration: Unknown 
Management: Taiwan local management 
</t>
        </r>
      </text>
    </comment>
    <comment ref="D61" authorId="0">
      <text>
        <r>
          <rPr>
            <b/>
            <sz val="9"/>
            <rFont val="Tahoma"/>
            <family val="0"/>
          </rPr>
          <t>Jian-yu Lu:</t>
        </r>
        <r>
          <rPr>
            <sz val="9"/>
            <rFont val="Tahoma"/>
            <family val="0"/>
          </rPr>
          <t xml:space="preserve">
Techanical program: Mira 
Registration: YesEvents 
Management: Unknown  
</t>
        </r>
      </text>
    </comment>
    <comment ref="D60" authorId="0">
      <text>
        <r>
          <rPr>
            <b/>
            <sz val="9"/>
            <rFont val="Tahoma"/>
            <family val="0"/>
          </rPr>
          <t>Jian-yu Lu:</t>
        </r>
        <r>
          <rPr>
            <sz val="9"/>
            <rFont val="Tahoma"/>
            <family val="0"/>
          </rPr>
          <t xml:space="preserve">
Techanical program: Mira 
Registration: Conference Catalysts 
Management: Conference Catalysts 
</t>
        </r>
      </text>
    </comment>
    <comment ref="D59" authorId="0">
      <text>
        <r>
          <rPr>
            <b/>
            <sz val="9"/>
            <rFont val="Tahoma"/>
            <family val="0"/>
          </rPr>
          <t>Jian-yu Lu:</t>
        </r>
        <r>
          <rPr>
            <sz val="9"/>
            <rFont val="Tahoma"/>
            <family val="0"/>
          </rPr>
          <t xml:space="preserve">
Techanical program: Mira 
Registration: Unknown 
Management: Germany local management 
</t>
        </r>
      </text>
    </comment>
    <comment ref="D58" authorId="0">
      <text>
        <r>
          <rPr>
            <b/>
            <sz val="9"/>
            <rFont val="Tahoma"/>
            <family val="0"/>
          </rPr>
          <t>Jian-yu Lu:</t>
        </r>
        <r>
          <rPr>
            <sz val="9"/>
            <rFont val="Tahoma"/>
            <family val="0"/>
          </rPr>
          <t xml:space="preserve">
Techanical program: Mira 
Registration: YesEvents 
Management: Unknown 
</t>
        </r>
      </text>
    </comment>
    <comment ref="D57" authorId="0">
      <text>
        <r>
          <rPr>
            <b/>
            <sz val="9"/>
            <rFont val="Tahoma"/>
            <family val="0"/>
          </rPr>
          <t>Jian-yu Lu:</t>
        </r>
        <r>
          <rPr>
            <sz val="9"/>
            <rFont val="Tahoma"/>
            <family val="0"/>
          </rPr>
          <t xml:space="preserve">
Techanical program: Mira 
Registration: YesEvents 
Management: Unknown 
</t>
        </r>
      </text>
    </comment>
    <comment ref="D56" authorId="0">
      <text>
        <r>
          <rPr>
            <b/>
            <sz val="9"/>
            <rFont val="Tahoma"/>
            <family val="0"/>
          </rPr>
          <t>Jian-yu Lu:</t>
        </r>
        <r>
          <rPr>
            <sz val="9"/>
            <rFont val="Tahoma"/>
            <family val="0"/>
          </rPr>
          <t xml:space="preserve">
Techanical program: Mira 
Registration: YesEvents 
Management: Unknown 
</t>
        </r>
      </text>
    </comment>
    <comment ref="D55" authorId="0">
      <text>
        <r>
          <rPr>
            <b/>
            <sz val="9"/>
            <rFont val="Tahoma"/>
            <family val="0"/>
          </rPr>
          <t>Jian-yu Lu:</t>
        </r>
        <r>
          <rPr>
            <sz val="9"/>
            <rFont val="Tahoma"/>
            <family val="0"/>
          </rPr>
          <t xml:space="preserve">
Techanical program: Mira 
Registration: YesEvents 
Management: China International Conference Cente for Science and technology (CICCST) 
</t>
        </r>
      </text>
    </comment>
    <comment ref="D54" authorId="0">
      <text>
        <r>
          <rPr>
            <b/>
            <sz val="9"/>
            <rFont val="Tahoma"/>
            <family val="0"/>
          </rPr>
          <t>Jian-yu Lu:</t>
        </r>
        <r>
          <rPr>
            <sz val="9"/>
            <rFont val="Tahoma"/>
            <family val="0"/>
          </rPr>
          <t xml:space="preserve">
Techanical program: Oasis  
Registration: FASS 
Management: FASS 
</t>
        </r>
      </text>
    </comment>
    <comment ref="D68" authorId="0">
      <text>
        <r>
          <rPr>
            <b/>
            <sz val="9"/>
            <rFont val="Tahoma"/>
            <family val="0"/>
          </rPr>
          <t>Jian-yu Lu:</t>
        </r>
        <r>
          <rPr>
            <sz val="9"/>
            <rFont val="Tahoma"/>
            <family val="0"/>
          </rPr>
          <t xml:space="preserve">
. Techanical program: ePaper
. Registration: Conference Catalysts 
. Management: Conference Catalysts </t>
        </r>
      </text>
    </comment>
    <comment ref="D69" authorId="0">
      <text>
        <r>
          <rPr>
            <b/>
            <sz val="9"/>
            <rFont val="Tahoma"/>
            <family val="0"/>
          </rPr>
          <t>Jian-yu Lu:</t>
        </r>
        <r>
          <rPr>
            <sz val="9"/>
            <rFont val="Tahoma"/>
            <family val="0"/>
          </rPr>
          <t xml:space="preserve">
. Techanical program: ePaper
. Registration: Conference Catalysts 
. Management: Conference Catalysts </t>
        </r>
      </text>
    </comment>
    <comment ref="D70" authorId="0">
      <text>
        <r>
          <rPr>
            <b/>
            <sz val="9"/>
            <rFont val="Tahoma"/>
            <family val="0"/>
          </rPr>
          <t>Jian-yu Lu:</t>
        </r>
        <r>
          <rPr>
            <sz val="9"/>
            <rFont val="Tahoma"/>
            <family val="0"/>
          </rPr>
          <t xml:space="preserve">
. Techanical program: ePaper  
. Registration: Conference Catalysts 
. Management: Conference Catalysts 
</t>
        </r>
      </text>
    </comment>
    <comment ref="AP66" authorId="0">
      <text>
        <r>
          <rPr>
            <b/>
            <sz val="9"/>
            <rFont val="Tahoma"/>
            <family val="0"/>
          </rPr>
          <t>Jian-yu Lu:</t>
        </r>
        <r>
          <rPr>
            <sz val="9"/>
            <rFont val="Tahoma"/>
            <family val="0"/>
          </rPr>
          <t xml:space="preserve">
1315 (Groups 1-V: 843, 143, 82, 104, 143) from the Dr. Lori Bridal below. 
Updated data from Lori Bridal from her email of 07/14/2019: 
G1: submitted: 843, Programed as Oral: 311, Programed as Poster: 369 
G2: submitted: 143, Programed as Oral: 54, Programed as Poster : 80 
G3: submitted: 82, Programed as Oral: 32, Programed as Poster: 42 
G4: Submitted : 104, Programed as Oral : 38, Programed as Poster : 56 
G5: Submitted : 143, Programed as Oral: 52, Programed as Poster 79 
1315 from report of Lori Bridal during the 2019 2nd TPC meeting in Chicago 
1371 (Groups 1-V: 867, 151, 90, 111, 152) from Dr. Lori Brial in her email of 07/12/2019. The data might contain some duplications. 
</t>
        </r>
      </text>
    </comment>
    <comment ref="AV66" authorId="0">
      <text>
        <r>
          <rPr>
            <b/>
            <sz val="9"/>
            <rFont val="Tahoma"/>
            <family val="0"/>
          </rPr>
          <t>Jian-yu Lu:</t>
        </r>
        <r>
          <rPr>
            <sz val="9"/>
            <rFont val="Tahoma"/>
            <family val="0"/>
          </rPr>
          <t xml:space="preserve">
1113 (Groups 1-V: 680, 134, 74, 94, 131) from the Dr. Lori Bridal below (orals + posters). 
Updated data from Lori Bridal from her email of 07/14/2019: 
G1: submitted: 843, Programed as Oral: 311, Programed as Poster: 369 
G2: submitted: 143, Programed as Oral: 54, Programed as Poster : 80 
G3: submitted: 82, Programed as Oral: 32, Programed as Poster: 42 
G4: Submitted : 104, Programed as Oral : 38, Programed as Poster : 56 
G5: Submitted : 143, Programed as Oral: 52, Programed as Poster 79 
1147 (Groups 1-V: 703, 136, 77, 97, 134) from Dr. Lori Brial in her email of 07/12/2019. The data might contain some duplications. 
</t>
        </r>
      </text>
    </comment>
    <comment ref="J46" authorId="0">
      <text>
        <r>
          <rPr>
            <b/>
            <sz val="9"/>
            <rFont val="Tahoma"/>
            <family val="0"/>
          </rPr>
          <t>Jian-yu Lu:</t>
        </r>
        <r>
          <rPr>
            <sz val="9"/>
            <rFont val="Tahoma"/>
            <family val="0"/>
          </rPr>
          <t xml:space="preserve">
Changed from October 17-20, 1999 to October 17-21, 1999 per Dr. Gerry Blessing email on October 4, 2019 (Gerry: "These are the dates shown on the printed Sym. flyers and on the websites"). </t>
        </r>
      </text>
    </comment>
    <comment ref="J51" authorId="0">
      <text>
        <r>
          <rPr>
            <b/>
            <sz val="9"/>
            <rFont val="Tahoma"/>
            <family val="0"/>
          </rPr>
          <t>Jian-yu Lu:</t>
        </r>
        <r>
          <rPr>
            <sz val="9"/>
            <rFont val="Tahoma"/>
            <family val="0"/>
          </rPr>
          <t xml:space="preserve">
Changed from August 23-27, 2004 to August 24-27, 2004 per Dr. Gerry Blessing email on October 4, 2019 (Gerry: "These are the dates shown on the printed Sym. flyers and on the websites"). </t>
        </r>
      </text>
    </comment>
    <comment ref="J42" authorId="0">
      <text>
        <r>
          <rPr>
            <b/>
            <sz val="9"/>
            <rFont val="Tahoma"/>
            <family val="0"/>
          </rPr>
          <t>Jian-yu Lu:</t>
        </r>
        <r>
          <rPr>
            <sz val="9"/>
            <rFont val="Tahoma"/>
            <family val="0"/>
          </rPr>
          <t xml:space="preserve">
Corrected from November 7-1, 1995 to November 7-10, 1995 per Dr. Gerry Blessing email on October 4, 2019 (Gerry: "These are the dates shown on the printed Sym. flyers and on the websites") </t>
        </r>
      </text>
    </comment>
    <comment ref="J64" authorId="0">
      <text>
        <r>
          <rPr>
            <b/>
            <sz val="9"/>
            <rFont val="Tahoma"/>
            <family val="0"/>
          </rPr>
          <t xml:space="preserve">Jian-yu Lu:
</t>
        </r>
        <r>
          <rPr>
            <sz val="9"/>
            <rFont val="Tahoma"/>
            <family val="0"/>
          </rPr>
          <t xml:space="preserve">Changed from September 5-9, 2017 to September 6-9, 2017 per Dr. Gerry Blessing email on October 4, 2019 (Gerry: "These are the dates shown on the printed Sym. flyers and on the websites"). </t>
        </r>
      </text>
    </comment>
    <comment ref="Y66" authorId="0">
      <text>
        <r>
          <rPr>
            <b/>
            <sz val="9"/>
            <rFont val="Tahoma"/>
            <family val="0"/>
          </rPr>
          <t>Jian-yu Lu:</t>
        </r>
        <r>
          <rPr>
            <sz val="9"/>
            <rFont val="Tahoma"/>
            <family val="0"/>
          </rPr>
          <t xml:space="preserve">
1,565 From In-Conference database on November 13, 2019: Including everything (such as: Companions, Student Volunteers, Exhibiors, VIP, Sponsors, One-day, Two-day, and Complimentary registrations) excluding short courses and 3 duplications (short course registratants normally also register under other categorites already). 
</t>
        </r>
      </text>
    </comment>
    <comment ref="AE66" authorId="0">
      <text>
        <r>
          <rPr>
            <b/>
            <sz val="9"/>
            <rFont val="Tahoma"/>
            <family val="0"/>
          </rPr>
          <t>Jian-yu Lu:</t>
        </r>
        <r>
          <rPr>
            <sz val="9"/>
            <rFont val="Tahoma"/>
            <family val="0"/>
          </rPr>
          <t xml:space="preserve">
682 from IEEE Xplore</t>
        </r>
      </text>
    </comment>
    <comment ref="BG67" authorId="0">
      <text>
        <r>
          <rPr>
            <b/>
            <sz val="9"/>
            <rFont val="Tahoma"/>
            <family val="0"/>
          </rPr>
          <t>Jian-yu Lu:</t>
        </r>
        <r>
          <rPr>
            <sz val="9"/>
            <rFont val="Tahoma"/>
            <family val="0"/>
          </rPr>
          <t xml:space="preserve">
2020 IEEE IUS was held entirely virtual due to COVID-19. </t>
        </r>
      </text>
    </comment>
    <comment ref="BH67" authorId="0">
      <text>
        <r>
          <rPr>
            <b/>
            <sz val="9"/>
            <rFont val="Tahoma"/>
            <family val="0"/>
          </rPr>
          <t>Jian-yu Lu:</t>
        </r>
        <r>
          <rPr>
            <sz val="9"/>
            <rFont val="Tahoma"/>
            <family val="0"/>
          </rPr>
          <t xml:space="preserve">
2020 IEEE IUS was held entirely virtual due to COVID-19. </t>
        </r>
      </text>
    </comment>
    <comment ref="BI67" authorId="0">
      <text>
        <r>
          <rPr>
            <b/>
            <sz val="9"/>
            <rFont val="Tahoma"/>
            <family val="0"/>
          </rPr>
          <t>Jian-yu Lu:</t>
        </r>
        <r>
          <rPr>
            <sz val="9"/>
            <rFont val="Tahoma"/>
            <family val="0"/>
          </rPr>
          <t xml:space="preserve">
2020 IEEE IUS was held entirely virtual due to COVID-19. </t>
        </r>
      </text>
    </comment>
    <comment ref="BJ67" authorId="0">
      <text>
        <r>
          <rPr>
            <b/>
            <sz val="9"/>
            <rFont val="Tahoma"/>
            <family val="0"/>
          </rPr>
          <t>Jian-yu Lu:</t>
        </r>
        <r>
          <rPr>
            <sz val="9"/>
            <rFont val="Tahoma"/>
            <family val="0"/>
          </rPr>
          <t xml:space="preserve">
2020 IEEE IUS was held entirely virtual due to COVID-19. </t>
        </r>
      </text>
    </comment>
    <comment ref="BK67" authorId="0">
      <text>
        <r>
          <rPr>
            <b/>
            <sz val="9"/>
            <rFont val="Tahoma"/>
            <family val="0"/>
          </rPr>
          <t>Jian-yu Lu:</t>
        </r>
        <r>
          <rPr>
            <sz val="9"/>
            <rFont val="Tahoma"/>
            <family val="0"/>
          </rPr>
          <t xml:space="preserve">
2020 IEEE IUS was held entirely virtual due to COVID-19. </t>
        </r>
      </text>
    </comment>
    <comment ref="BL67" authorId="0">
      <text>
        <r>
          <rPr>
            <b/>
            <sz val="9"/>
            <rFont val="Tahoma"/>
            <family val="0"/>
          </rPr>
          <t>Jian-yu Lu:</t>
        </r>
        <r>
          <rPr>
            <sz val="9"/>
            <rFont val="Tahoma"/>
            <family val="0"/>
          </rPr>
          <t xml:space="preserve">
2020 IEEE IUS was held entirely virtual due to COVID-19. </t>
        </r>
      </text>
    </comment>
    <comment ref="BM67" authorId="0">
      <text>
        <r>
          <rPr>
            <b/>
            <sz val="9"/>
            <rFont val="Tahoma"/>
            <family val="0"/>
          </rPr>
          <t>Jian-yu Lu:</t>
        </r>
        <r>
          <rPr>
            <sz val="9"/>
            <rFont val="Tahoma"/>
            <family val="0"/>
          </rPr>
          <t xml:space="preserve">
2020 IEEE IUS was held entirely virtual due to COVID-19. </t>
        </r>
      </text>
    </comment>
    <comment ref="BN67" authorId="0">
      <text>
        <r>
          <rPr>
            <b/>
            <sz val="9"/>
            <rFont val="Tahoma"/>
            <family val="0"/>
          </rPr>
          <t>Jian-yu Lu:</t>
        </r>
        <r>
          <rPr>
            <sz val="9"/>
            <rFont val="Tahoma"/>
            <family val="0"/>
          </rPr>
          <t xml:space="preserve">
2020 IEEE IUS was held entirely virtual due to COVID-19. </t>
        </r>
      </text>
    </comment>
    <comment ref="J67" authorId="0">
      <text>
        <r>
          <rPr>
            <b/>
            <sz val="9"/>
            <rFont val="Tahoma"/>
            <family val="0"/>
          </rPr>
          <t>Jian-yu Lu:</t>
        </r>
        <r>
          <rPr>
            <sz val="9"/>
            <rFont val="Tahoma"/>
            <family val="0"/>
          </rPr>
          <t xml:space="preserve">
September 6-7: short courses; September 8-11: conference </t>
        </r>
      </text>
    </comment>
    <comment ref="AP67" authorId="0">
      <text>
        <r>
          <rPr>
            <b/>
            <sz val="9"/>
            <rFont val="Tahoma"/>
            <family val="0"/>
          </rPr>
          <t>Jian-yu Lu:</t>
        </r>
        <r>
          <rPr>
            <sz val="9"/>
            <rFont val="Tahoma"/>
            <family val="0"/>
          </rPr>
          <t xml:space="preserve">
1326 (Groups 1-5: 899, 128, 69, 93, and 137; excluding a total of 107 withdrawn papers of Groups 1-5: 43, 21, 12, 14, and 17, respectively; also excluding 1 plenary talk and 4 challenge submissions) 
1430 - from the written report of Sandy Cochran to 10/10/2020 virtual 3rd UltraCom meeting. </t>
        </r>
      </text>
    </comment>
    <comment ref="AV67" authorId="0">
      <text>
        <r>
          <rPr>
            <b/>
            <sz val="9"/>
            <rFont val="Tahoma"/>
            <family val="0"/>
          </rPr>
          <t>Jian-yu Lu:</t>
        </r>
        <r>
          <rPr>
            <sz val="9"/>
            <rFont val="Tahoma"/>
            <family val="0"/>
          </rPr>
          <t xml:space="preserve">
1055 (Groups 1-5: 685, 112, 61, 73, and 1234, excluding 1 plenary talk and 4 challenge submissions) 
1160 - from the written report of Sandy Cochran to 10/10/2020 virtual 3rd UltraCom meeting. </t>
        </r>
      </text>
    </comment>
    <comment ref="AE67" authorId="0">
      <text>
        <r>
          <rPr>
            <b/>
            <sz val="9"/>
            <rFont val="Tahoma"/>
            <family val="0"/>
          </rPr>
          <t>Jian-yu Lu:</t>
        </r>
        <r>
          <rPr>
            <sz val="9"/>
            <rFont val="Tahoma"/>
            <family val="0"/>
          </rPr>
          <t xml:space="preserve">
545 from IEEE Xplore</t>
        </r>
      </text>
    </comment>
    <comment ref="Y67" authorId="0">
      <text>
        <r>
          <rPr>
            <b/>
            <sz val="9"/>
            <rFont val="Tahoma"/>
            <family val="0"/>
          </rPr>
          <t>Jian-yu Lu:</t>
        </r>
        <r>
          <rPr>
            <sz val="9"/>
            <rFont val="Tahoma"/>
            <family val="0"/>
          </rPr>
          <t xml:space="preserve">
1920 From Conference Catalysts on December 14, 2020: This is a virtual conference. </t>
        </r>
      </text>
    </comment>
    <comment ref="F55" authorId="0">
      <text>
        <r>
          <rPr>
            <b/>
            <sz val="9"/>
            <rFont val="Tahoma"/>
            <family val="0"/>
          </rPr>
          <t>Jian-yu Lu:</t>
        </r>
        <r>
          <rPr>
            <sz val="9"/>
            <rFont val="Tahoma"/>
            <family val="0"/>
          </rPr>
          <t xml:space="preserve">
From the April 13, 2004 IEEE UFFC-S AdCom minutes: "The Ultrasonics Committee decided we should take the '08 symposium to Beijing, China. This would be shortly after the summer Olympics. Jian-Yu Lu agreed at the Ultrasonics Committee meeting to be the General Chair. Jian-yu made a presentation on Beijing, highlighting all of the improvements that will be made due to the Olympics (highways, transportation, hotels, etc), and stressing the cultural aspects available inside or near Beijing. There are some strong ultrasonics groups -in Nanjing and in Beijing. The costs of the conference should be very reasonable, as hotel and food costs are quite low compared to other venues. Five star hotels cost about $100-140/night, and four star hotels about $90-95/night. Less expensive accommodations are available for students, etc. nearby. A discussion ensued regarding the difficulty in getting visas, but it was considered a reasonable situation that could be dealt with. 
Clemens Ruppel made a motion (from committee) that passed (20 in favor, 0 opposed, 1abstaining) that: AdCom approve Jlan-Yu Lu as the General Chair for the 2008 international Ultrasonics Symposium, and approve Bejlng as the conference location." 
The symposium Organizing Committee was to be formed by Jian-yu Lu and the conference venue was to be selected after the approval of the General Chair and the conference location by AdCom. </t>
        </r>
      </text>
    </comment>
    <comment ref="Y68" authorId="0">
      <text>
        <r>
          <rPr>
            <b/>
            <sz val="9"/>
            <rFont val="Tahoma"/>
            <family val="0"/>
          </rPr>
          <t>Jian-yu Lu:</t>
        </r>
        <r>
          <rPr>
            <sz val="9"/>
            <rFont val="Tahoma"/>
            <family val="0"/>
          </rPr>
          <t xml:space="preserve">
1979 From Conference Catalysts on September 21, 2021: This is a virtual conference. Since the country field was not taken, the country information is from the best estimation. Still, the countries from 270 attendees could not be figured out. </t>
        </r>
      </text>
    </comment>
    <comment ref="AP68" authorId="0">
      <text>
        <r>
          <rPr>
            <b/>
            <sz val="9"/>
            <rFont val="Tahoma"/>
            <family val="0"/>
          </rPr>
          <t>Jian-yu Lu:</t>
        </r>
        <r>
          <rPr>
            <sz val="9"/>
            <rFont val="Tahoma"/>
            <family val="0"/>
          </rPr>
          <t xml:space="preserve">
1423 (Groups 1-5: 938, 152, 91, 104, and 138, excluding a total of 38 withdrawn papers of Groups 1-5: 21, 4 7, 1, and 5, respectively. Notice that in Group I, it includes 10 special session papers on "Brain", "Immue", and "Clinica". 
</t>
        </r>
      </text>
    </comment>
    <comment ref="BG68" authorId="0">
      <text>
        <r>
          <rPr>
            <b/>
            <sz val="9"/>
            <rFont val="Tahoma"/>
            <family val="0"/>
          </rPr>
          <t>Jian-yu Lu:</t>
        </r>
        <r>
          <rPr>
            <sz val="9"/>
            <rFont val="Tahoma"/>
            <family val="0"/>
          </rPr>
          <t xml:space="preserve">
2021 IEEE IUS was held entirely virtual due to COVID-19. </t>
        </r>
      </text>
    </comment>
    <comment ref="BH68" authorId="0">
      <text>
        <r>
          <rPr>
            <b/>
            <sz val="9"/>
            <rFont val="Tahoma"/>
            <family val="0"/>
          </rPr>
          <t>Jian-yu Lu:</t>
        </r>
        <r>
          <rPr>
            <sz val="9"/>
            <rFont val="Tahoma"/>
            <family val="0"/>
          </rPr>
          <t xml:space="preserve">
2021 IEEE IUS was held entirely virtual due to COVID-19. </t>
        </r>
      </text>
    </comment>
    <comment ref="BI68" authorId="0">
      <text>
        <r>
          <rPr>
            <b/>
            <sz val="9"/>
            <rFont val="Tahoma"/>
            <family val="0"/>
          </rPr>
          <t>Jian-yu Lu:</t>
        </r>
        <r>
          <rPr>
            <sz val="9"/>
            <rFont val="Tahoma"/>
            <family val="0"/>
          </rPr>
          <t xml:space="preserve">
2021 IEEE IUS was held entirely virtual due to COVID-19. </t>
        </r>
      </text>
    </comment>
    <comment ref="BJ68" authorId="0">
      <text>
        <r>
          <rPr>
            <b/>
            <sz val="9"/>
            <rFont val="Tahoma"/>
            <family val="0"/>
          </rPr>
          <t>Jian-yu Lu:</t>
        </r>
        <r>
          <rPr>
            <sz val="9"/>
            <rFont val="Tahoma"/>
            <family val="0"/>
          </rPr>
          <t xml:space="preserve">
2021 IEEE IUS was held entirely virtual due to COVID-19. </t>
        </r>
      </text>
    </comment>
    <comment ref="BK68" authorId="0">
      <text>
        <r>
          <rPr>
            <b/>
            <sz val="9"/>
            <rFont val="Tahoma"/>
            <family val="0"/>
          </rPr>
          <t>Jian-yu Lu:</t>
        </r>
        <r>
          <rPr>
            <sz val="9"/>
            <rFont val="Tahoma"/>
            <family val="0"/>
          </rPr>
          <t xml:space="preserve">
2021 IEEE IUS was held entirely virtual due to COVID-19. </t>
        </r>
      </text>
    </comment>
    <comment ref="BL68" authorId="0">
      <text>
        <r>
          <rPr>
            <b/>
            <sz val="9"/>
            <rFont val="Tahoma"/>
            <family val="0"/>
          </rPr>
          <t>Jian-yu Lu:</t>
        </r>
        <r>
          <rPr>
            <sz val="9"/>
            <rFont val="Tahoma"/>
            <family val="0"/>
          </rPr>
          <t xml:space="preserve">
2021 IEEE IUS was held entirely virtual due to COVID-19. </t>
        </r>
      </text>
    </comment>
    <comment ref="BM68" authorId="0">
      <text>
        <r>
          <rPr>
            <b/>
            <sz val="9"/>
            <rFont val="Tahoma"/>
            <family val="0"/>
          </rPr>
          <t>Jian-yu Lu:</t>
        </r>
        <r>
          <rPr>
            <sz val="9"/>
            <rFont val="Tahoma"/>
            <family val="0"/>
          </rPr>
          <t xml:space="preserve">
2021 IEEE IUS was held entirely virtual due to COVID-19. </t>
        </r>
      </text>
    </comment>
    <comment ref="BN68" authorId="0">
      <text>
        <r>
          <rPr>
            <b/>
            <sz val="9"/>
            <rFont val="Tahoma"/>
            <family val="0"/>
          </rPr>
          <t>Jian-yu Lu:</t>
        </r>
        <r>
          <rPr>
            <sz val="9"/>
            <rFont val="Tahoma"/>
            <family val="0"/>
          </rPr>
          <t xml:space="preserve">
2021 IEEE IUS was held entirely virtual due to COVID-19. </t>
        </r>
      </text>
    </comment>
    <comment ref="BG69" authorId="0">
      <text>
        <r>
          <rPr>
            <b/>
            <sz val="9"/>
            <rFont val="Tahoma"/>
            <family val="0"/>
          </rPr>
          <t>Jian-yu Lu:</t>
        </r>
        <r>
          <rPr>
            <sz val="9"/>
            <rFont val="Tahoma"/>
            <family val="0"/>
          </rPr>
          <t xml:space="preserve">
New: 820 (virtual: 545). 
Old: 800*1.04=$832 (exchange rate of 1.04 as of June 14, 2022) ; Virtual rate 530*1.04=$551.20. </t>
        </r>
      </text>
    </comment>
    <comment ref="BH69" authorId="0">
      <text>
        <r>
          <rPr>
            <b/>
            <sz val="9"/>
            <rFont val="Tahoma"/>
            <family val="0"/>
          </rPr>
          <t>Jian-yu Lu:</t>
        </r>
        <r>
          <rPr>
            <sz val="9"/>
            <rFont val="Tahoma"/>
            <family val="0"/>
          </rPr>
          <t xml:space="preserve">
New: 985 (virtual: 545). 
Old: 960*1.04=$998 (exchange rate of 1.04 as of June 14, 2022) ; Virtual rate 530*1.04=$551.20. </t>
        </r>
      </text>
    </comment>
    <comment ref="BI69" authorId="0">
      <text>
        <r>
          <rPr>
            <b/>
            <sz val="9"/>
            <rFont val="Tahoma"/>
            <family val="0"/>
          </rPr>
          <t>Jian-yu Lu:</t>
        </r>
        <r>
          <rPr>
            <sz val="9"/>
            <rFont val="Tahoma"/>
            <family val="0"/>
          </rPr>
          <t xml:space="preserve">
New: 1035 (virtual: 660). 
Old: 1010*1.04=$1050 (exchange rate of 1.04 as of June 14, 2022) ; Virtual rate 645*1.04=$670.80. </t>
        </r>
      </text>
    </comment>
    <comment ref="BJ69" authorId="0">
      <text>
        <r>
          <rPr>
            <b/>
            <sz val="9"/>
            <rFont val="Tahoma"/>
            <family val="0"/>
          </rPr>
          <t>Jian-yu Lu:</t>
        </r>
        <r>
          <rPr>
            <sz val="9"/>
            <rFont val="Tahoma"/>
            <family val="0"/>
          </rPr>
          <t xml:space="preserve">
New: 1200 (virtual: 660). 
Old: 1170*1.04=$1217 (exchange rate of 1.04 as of June 14, 2022) ; Virtual rate 645*1.04=$670.80. </t>
        </r>
      </text>
    </comment>
    <comment ref="BK69" authorId="0">
      <text>
        <r>
          <rPr>
            <b/>
            <sz val="9"/>
            <rFont val="Tahoma"/>
            <family val="0"/>
          </rPr>
          <t>Jian-yu Lu:</t>
        </r>
        <r>
          <rPr>
            <sz val="9"/>
            <rFont val="Tahoma"/>
            <family val="0"/>
          </rPr>
          <t xml:space="preserve">
New: 300 (virtual: 255). 
Old: 295*1.04=$307 (exchange rate of 1.04 as of June 14, 2022) ; Virtual rate 250*1.04=$260.00. </t>
        </r>
      </text>
    </comment>
    <comment ref="BL69" authorId="0">
      <text>
        <r>
          <rPr>
            <b/>
            <sz val="9"/>
            <rFont val="Tahoma"/>
            <family val="0"/>
          </rPr>
          <t>Jian-yu Lu:</t>
        </r>
        <r>
          <rPr>
            <sz val="9"/>
            <rFont val="Tahoma"/>
            <family val="0"/>
          </rPr>
          <t xml:space="preserve">
New: 470 (virtual: 255). 
Old: 455*1.04=$473 (exchange rate of 1.04 as of June 14, 2022) ; Virtual rate 250*1.04=$260.00. </t>
        </r>
      </text>
    </comment>
    <comment ref="BM69" authorId="0">
      <text>
        <r>
          <rPr>
            <b/>
            <sz val="9"/>
            <rFont val="Tahoma"/>
            <family val="0"/>
          </rPr>
          <t>Jian-yu Lu:</t>
        </r>
        <r>
          <rPr>
            <sz val="9"/>
            <rFont val="Tahoma"/>
            <family val="0"/>
          </rPr>
          <t xml:space="preserve">
New: 490 (virtual: 350). 
Old: 480*1.04=$499 (exchange rate of 1.04 as of June 14, 2022) ; Virtual rate 340*1.04=$353.60. </t>
        </r>
      </text>
    </comment>
    <comment ref="BN69" authorId="0">
      <text>
        <r>
          <rPr>
            <b/>
            <sz val="9"/>
            <rFont val="Tahoma"/>
            <family val="0"/>
          </rPr>
          <t>Jian-yu Lu:</t>
        </r>
        <r>
          <rPr>
            <sz val="9"/>
            <rFont val="Tahoma"/>
            <family val="0"/>
          </rPr>
          <t xml:space="preserve">
New: 630 (virtual: 350). 
Old: 615*1.04=$640 (exchange rate of 1.04 as of June 14, 2022) ; Virtual rate 340*1.04=$353.60. </t>
        </r>
      </text>
    </comment>
    <comment ref="AE68" authorId="0">
      <text>
        <r>
          <rPr>
            <b/>
            <sz val="9"/>
            <rFont val="Tahoma"/>
            <family val="0"/>
          </rPr>
          <t>Jian-yu Lu:</t>
        </r>
        <r>
          <rPr>
            <sz val="9"/>
            <rFont val="Tahoma"/>
            <family val="0"/>
          </rPr>
          <t xml:space="preserve">
560 from IEEE Xplore</t>
        </r>
      </text>
    </comment>
    <comment ref="Y69" authorId="0">
      <text>
        <r>
          <rPr>
            <b/>
            <sz val="9"/>
            <rFont val="Tahoma"/>
            <family val="0"/>
          </rPr>
          <t>Jian-yu Lu:</t>
        </r>
        <r>
          <rPr>
            <sz val="9"/>
            <rFont val="Tahoma"/>
            <family val="0"/>
          </rPr>
          <t xml:space="preserve">
2242 from Conference Catalysts on November 29, 2022: This is a hybrid conference with total in-person 1170 (52.2/%)  and total virtual 1072 (47.8/%). It includes all attendees except for those registered for short courses only. </t>
        </r>
      </text>
    </comment>
    <comment ref="Z69" authorId="0">
      <text>
        <r>
          <rPr>
            <b/>
            <sz val="9"/>
            <rFont val="Tahoma"/>
            <family val="0"/>
          </rPr>
          <t>Jian-yu Lu:</t>
        </r>
        <r>
          <rPr>
            <sz val="9"/>
            <rFont val="Tahoma"/>
            <family val="0"/>
          </rPr>
          <t xml:space="preserve">
In-person 335; virtual 383 </t>
        </r>
      </text>
    </comment>
    <comment ref="AA69" authorId="0">
      <text>
        <r>
          <rPr>
            <b/>
            <sz val="9"/>
            <rFont val="Tahoma"/>
            <family val="0"/>
          </rPr>
          <t>Jian-yu Lu:</t>
        </r>
        <r>
          <rPr>
            <sz val="9"/>
            <rFont val="Tahoma"/>
            <family val="0"/>
          </rPr>
          <t xml:space="preserve">
In-person 664; virtual 215 </t>
        </r>
      </text>
    </comment>
    <comment ref="AB69" authorId="0">
      <text>
        <r>
          <rPr>
            <b/>
            <sz val="9"/>
            <rFont val="Tahoma"/>
            <family val="0"/>
          </rPr>
          <t>Jian-yu Lu:</t>
        </r>
        <r>
          <rPr>
            <sz val="9"/>
            <rFont val="Tahoma"/>
            <family val="0"/>
          </rPr>
          <t xml:space="preserve">
In-person 16; virtual 16 </t>
        </r>
      </text>
    </comment>
    <comment ref="AC69" authorId="0">
      <text>
        <r>
          <rPr>
            <b/>
            <sz val="9"/>
            <rFont val="Tahoma"/>
            <family val="0"/>
          </rPr>
          <t>Jian-yu Lu:</t>
        </r>
        <r>
          <rPr>
            <sz val="9"/>
            <rFont val="Tahoma"/>
            <family val="0"/>
          </rPr>
          <t xml:space="preserve">
In-person 155; virtual 458 </t>
        </r>
      </text>
    </comment>
    <comment ref="AJ69" authorId="0">
      <text>
        <r>
          <rPr>
            <b/>
            <sz val="9"/>
            <rFont val="Tahoma"/>
            <family val="0"/>
          </rPr>
          <t>Jian-yu Lu:</t>
        </r>
        <r>
          <rPr>
            <sz val="9"/>
            <rFont val="Tahoma"/>
            <family val="0"/>
          </rPr>
          <t xml:space="preserve">
987 total +30 super-resolution challenge - 14 withdrawn = 1003 </t>
        </r>
      </text>
    </comment>
    <comment ref="AQ69" authorId="0">
      <text>
        <r>
          <rPr>
            <b/>
            <sz val="9"/>
            <rFont val="Tahoma"/>
            <family val="0"/>
          </rPr>
          <t>Jian-yu Lu:</t>
        </r>
        <r>
          <rPr>
            <sz val="9"/>
            <rFont val="Tahoma"/>
            <family val="0"/>
          </rPr>
          <t xml:space="preserve">
743 total + 24 super-resolution challenge = 767 </t>
        </r>
      </text>
    </comment>
    <comment ref="AK69" authorId="0">
      <text>
        <r>
          <rPr>
            <b/>
            <sz val="9"/>
            <rFont val="Tahoma"/>
            <family val="0"/>
          </rPr>
          <t>Jian-yu Lu:</t>
        </r>
        <r>
          <rPr>
            <sz val="9"/>
            <rFont val="Tahoma"/>
            <family val="0"/>
          </rPr>
          <t xml:space="preserve">
191 total - 4 withdrawn = 187 </t>
        </r>
      </text>
    </comment>
    <comment ref="AL69" authorId="0">
      <text>
        <r>
          <rPr>
            <b/>
            <sz val="9"/>
            <rFont val="Tahoma"/>
            <family val="0"/>
          </rPr>
          <t>Jian-yu Lu:</t>
        </r>
        <r>
          <rPr>
            <sz val="9"/>
            <rFont val="Tahoma"/>
            <family val="0"/>
          </rPr>
          <t xml:space="preserve">
113 total - 1 withdrawn = 112 </t>
        </r>
      </text>
    </comment>
    <comment ref="AN69" authorId="0">
      <text>
        <r>
          <rPr>
            <b/>
            <sz val="9"/>
            <rFont val="Tahoma"/>
            <family val="0"/>
          </rPr>
          <t>Jian-yu Lu:</t>
        </r>
        <r>
          <rPr>
            <sz val="9"/>
            <rFont val="Tahoma"/>
            <family val="0"/>
          </rPr>
          <t xml:space="preserve">
154 total - 1 withdrawn = 153 </t>
        </r>
      </text>
    </comment>
    <comment ref="AE69" authorId="0">
      <text>
        <r>
          <rPr>
            <b/>
            <sz val="9"/>
            <rFont val="Tahoma"/>
            <family val="0"/>
          </rPr>
          <t>Jian-yu Lu:</t>
        </r>
        <r>
          <rPr>
            <sz val="9"/>
            <rFont val="Tahoma"/>
            <family val="0"/>
          </rPr>
          <t xml:space="preserve">
573 from IEEE Xplore</t>
        </r>
      </text>
    </comment>
    <comment ref="BG70" authorId="0">
      <text>
        <r>
          <rPr>
            <b/>
            <sz val="9"/>
            <rFont val="Tahoma"/>
            <family val="0"/>
          </rPr>
          <t>Jian-yu Lu:</t>
        </r>
        <r>
          <rPr>
            <sz val="9"/>
            <rFont val="Tahoma"/>
            <family val="0"/>
          </rPr>
          <t xml:space="preserve">
Virtual: $715 </t>
        </r>
      </text>
    </comment>
    <comment ref="BH70" authorId="0">
      <text>
        <r>
          <rPr>
            <b/>
            <sz val="9"/>
            <rFont val="Tahoma"/>
            <family val="0"/>
          </rPr>
          <t>Jian-yu Lu:</t>
        </r>
        <r>
          <rPr>
            <sz val="9"/>
            <rFont val="Tahoma"/>
            <family val="0"/>
          </rPr>
          <t xml:space="preserve">
Virtual: $715 </t>
        </r>
      </text>
    </comment>
    <comment ref="BI70" authorId="0">
      <text>
        <r>
          <rPr>
            <b/>
            <sz val="9"/>
            <rFont val="Tahoma"/>
            <family val="0"/>
          </rPr>
          <t>Jian-yu Lu:</t>
        </r>
        <r>
          <rPr>
            <sz val="9"/>
            <rFont val="Tahoma"/>
            <family val="0"/>
          </rPr>
          <t xml:space="preserve">
Virtual: $860</t>
        </r>
      </text>
    </comment>
    <comment ref="BJ70" authorId="0">
      <text>
        <r>
          <rPr>
            <b/>
            <sz val="9"/>
            <rFont val="Tahoma"/>
            <family val="0"/>
          </rPr>
          <t>Jian-yu Lu:</t>
        </r>
        <r>
          <rPr>
            <sz val="9"/>
            <rFont val="Tahoma"/>
            <family val="0"/>
          </rPr>
          <t xml:space="preserve">
Virtual: $860</t>
        </r>
      </text>
    </comment>
    <comment ref="BK70" authorId="0">
      <text>
        <r>
          <rPr>
            <b/>
            <sz val="9"/>
            <rFont val="Tahoma"/>
            <family val="0"/>
          </rPr>
          <t>Jian-yu Lu:</t>
        </r>
        <r>
          <rPr>
            <sz val="9"/>
            <rFont val="Tahoma"/>
            <family val="0"/>
          </rPr>
          <t xml:space="preserve">
Virtual: $305</t>
        </r>
      </text>
    </comment>
    <comment ref="BL70" authorId="0">
      <text>
        <r>
          <rPr>
            <b/>
            <sz val="9"/>
            <rFont val="Tahoma"/>
            <family val="0"/>
          </rPr>
          <t>Jian-yu Lu:</t>
        </r>
        <r>
          <rPr>
            <sz val="9"/>
            <rFont val="Tahoma"/>
            <family val="0"/>
          </rPr>
          <t xml:space="preserve">
Virtual: $305</t>
        </r>
      </text>
    </comment>
    <comment ref="BM70" authorId="0">
      <text>
        <r>
          <rPr>
            <b/>
            <sz val="9"/>
            <rFont val="Tahoma"/>
            <family val="0"/>
          </rPr>
          <t>Jian-yu Lu:</t>
        </r>
        <r>
          <rPr>
            <sz val="9"/>
            <rFont val="Tahoma"/>
            <family val="0"/>
          </rPr>
          <t xml:space="preserve">
Virtual: $380 </t>
        </r>
      </text>
    </comment>
    <comment ref="BN70" authorId="0">
      <text>
        <r>
          <rPr>
            <b/>
            <sz val="9"/>
            <rFont val="Tahoma"/>
            <family val="0"/>
          </rPr>
          <t>Jian-yu Lu:</t>
        </r>
        <r>
          <rPr>
            <sz val="9"/>
            <rFont val="Tahoma"/>
            <family val="0"/>
          </rPr>
          <t xml:space="preserve">
Virtual: $380 </t>
        </r>
      </text>
    </comment>
    <comment ref="AJ70" authorId="0">
      <text>
        <r>
          <rPr>
            <b/>
            <sz val="9"/>
            <rFont val="Tahoma"/>
            <family val="0"/>
          </rPr>
          <t>Jian-yu Lu:</t>
        </r>
        <r>
          <rPr>
            <sz val="9"/>
            <rFont val="Tahoma"/>
            <family val="0"/>
          </rPr>
          <t xml:space="preserve">
980 total + 6 Spotlight and Clinical + 45 Late - 13 withdrawn - 2 Spotlight withdrawn = 1016 </t>
        </r>
      </text>
    </comment>
    <comment ref="AK70" authorId="0">
      <text>
        <r>
          <rPr>
            <b/>
            <sz val="9"/>
            <rFont val="Tahoma"/>
            <family val="0"/>
          </rPr>
          <t>Jian-yu Lu:</t>
        </r>
        <r>
          <rPr>
            <sz val="9"/>
            <rFont val="Tahoma"/>
            <family val="0"/>
          </rPr>
          <t xml:space="preserve">
154 total + 3 Spotlight + 8 Late - 2 withdrawn = 163 </t>
        </r>
      </text>
    </comment>
    <comment ref="AL70" authorId="0">
      <text>
        <r>
          <rPr>
            <b/>
            <sz val="9"/>
            <rFont val="Tahoma"/>
            <family val="0"/>
          </rPr>
          <t>Jian-yu Lu:</t>
        </r>
        <r>
          <rPr>
            <sz val="9"/>
            <rFont val="Tahoma"/>
            <family val="0"/>
          </rPr>
          <t xml:space="preserve">
111 total +2 Spotlight + 3 Late - 2 withdrawn = 114 </t>
        </r>
      </text>
    </comment>
    <comment ref="AM70" authorId="0">
      <text>
        <r>
          <rPr>
            <b/>
            <sz val="9"/>
            <rFont val="Tahoma"/>
            <family val="0"/>
          </rPr>
          <t>Jian-yu Lu:</t>
        </r>
        <r>
          <rPr>
            <sz val="9"/>
            <rFont val="Tahoma"/>
            <family val="0"/>
          </rPr>
          <t xml:space="preserve">
121 total + 4 Late - 1 withdrawn = 121</t>
        </r>
      </text>
    </comment>
    <comment ref="AN70" authorId="0">
      <text>
        <r>
          <rPr>
            <b/>
            <sz val="9"/>
            <rFont val="Tahoma"/>
            <family val="0"/>
          </rPr>
          <t>Jian-yu Lu:</t>
        </r>
        <r>
          <rPr>
            <sz val="9"/>
            <rFont val="Tahoma"/>
            <family val="0"/>
          </rPr>
          <t xml:space="preserve">
149 total + 2 Late - 5 withdrawn = 146</t>
        </r>
      </text>
    </comment>
    <comment ref="AQ70" authorId="0">
      <text>
        <r>
          <rPr>
            <b/>
            <sz val="9"/>
            <rFont val="Tahoma"/>
            <family val="0"/>
          </rPr>
          <t>Jian-yu Lu:</t>
        </r>
        <r>
          <rPr>
            <sz val="9"/>
            <rFont val="Tahoma"/>
            <family val="0"/>
          </rPr>
          <t xml:space="preserve">
745 total + 6 Spotlight and Clinical + 20 Late = 771</t>
        </r>
      </text>
    </comment>
    <comment ref="AR70" authorId="0">
      <text>
        <r>
          <rPr>
            <b/>
            <sz val="9"/>
            <rFont val="Tahoma"/>
            <family val="0"/>
          </rPr>
          <t>Jian-yu Lu:</t>
        </r>
        <r>
          <rPr>
            <sz val="9"/>
            <rFont val="Tahoma"/>
            <family val="0"/>
          </rPr>
          <t xml:space="preserve">
123 total + 3 Spotlight + 2 Late = 128</t>
        </r>
      </text>
    </comment>
    <comment ref="AS70" authorId="0">
      <text>
        <r>
          <rPr>
            <b/>
            <sz val="9"/>
            <rFont val="Tahoma"/>
            <family val="0"/>
          </rPr>
          <t>Jian-yu Lu:</t>
        </r>
        <r>
          <rPr>
            <sz val="9"/>
            <rFont val="Tahoma"/>
            <family val="0"/>
          </rPr>
          <t xml:space="preserve">
90 total + 2 Spotlight + 3 Late = 95</t>
        </r>
      </text>
    </comment>
    <comment ref="AT70" authorId="0">
      <text>
        <r>
          <rPr>
            <b/>
            <sz val="9"/>
            <rFont val="Tahoma"/>
            <family val="0"/>
          </rPr>
          <t>Jian-yu Lu:</t>
        </r>
        <r>
          <rPr>
            <sz val="9"/>
            <rFont val="Tahoma"/>
            <family val="0"/>
          </rPr>
          <t xml:space="preserve">
94 total + 4 Late = 98</t>
        </r>
      </text>
    </comment>
    <comment ref="AU70" authorId="0">
      <text>
        <r>
          <rPr>
            <b/>
            <sz val="9"/>
            <rFont val="Tahoma"/>
            <family val="0"/>
          </rPr>
          <t>Jian-yu Lu:</t>
        </r>
        <r>
          <rPr>
            <sz val="9"/>
            <rFont val="Tahoma"/>
            <family val="0"/>
          </rPr>
          <t xml:space="preserve">
115 total + 2 Late = 117</t>
        </r>
      </text>
    </comment>
    <comment ref="Y70" authorId="0">
      <text>
        <r>
          <rPr>
            <b/>
            <sz val="9"/>
            <rFont val="Tahoma"/>
            <family val="0"/>
          </rPr>
          <t>Jian-yu Lu:</t>
        </r>
        <r>
          <rPr>
            <sz val="9"/>
            <rFont val="Tahoma"/>
            <family val="0"/>
          </rPr>
          <t xml:space="preserve">
1882 from Conference Catalysts on December 4, 2023: This is a hybrid conference with total in-person 1211  (64.3/%)  and total virtual 671 (35.7/%). It includes all attendees except for those registered for short courses only. </t>
        </r>
      </text>
    </comment>
    <comment ref="Z70" authorId="0">
      <text>
        <r>
          <rPr>
            <b/>
            <sz val="9"/>
            <rFont val="Tahoma"/>
            <family val="0"/>
          </rPr>
          <t>Jian-yu Lu:</t>
        </r>
        <r>
          <rPr>
            <sz val="9"/>
            <rFont val="Tahoma"/>
            <family val="0"/>
          </rPr>
          <t xml:space="preserve">
774; In-person 536; virtual 238 (772 from CC) </t>
        </r>
      </text>
    </comment>
    <comment ref="AC70" authorId="0">
      <text>
        <r>
          <rPr>
            <b/>
            <sz val="9"/>
            <rFont val="Tahoma"/>
            <family val="0"/>
          </rPr>
          <t>Jian-yu Lu:</t>
        </r>
        <r>
          <rPr>
            <sz val="9"/>
            <rFont val="Tahoma"/>
            <family val="0"/>
          </rPr>
          <t xml:space="preserve">
512; In-person 268; virtual 244 (510 from CC) </t>
        </r>
      </text>
    </comment>
    <comment ref="AA70" authorId="0">
      <text>
        <r>
          <rPr>
            <b/>
            <sz val="9"/>
            <rFont val="Tahoma"/>
            <family val="0"/>
          </rPr>
          <t>Jian-yu Lu:</t>
        </r>
        <r>
          <rPr>
            <sz val="9"/>
            <rFont val="Tahoma"/>
            <family val="0"/>
          </rPr>
          <t xml:space="preserve">
572; In-person 396; virtual 176 (575 from CC) </t>
        </r>
      </text>
    </comment>
    <comment ref="AB70" authorId="0">
      <text>
        <r>
          <rPr>
            <b/>
            <sz val="9"/>
            <rFont val="Tahoma"/>
            <family val="0"/>
          </rPr>
          <t>Jian-yu Lu:</t>
        </r>
        <r>
          <rPr>
            <sz val="9"/>
            <rFont val="Tahoma"/>
            <family val="0"/>
          </rPr>
          <t xml:space="preserve">
24; In-person 11; virtual 13 (25 from CC) </t>
        </r>
      </text>
    </comment>
  </commentList>
</comments>
</file>

<file path=xl/sharedStrings.xml><?xml version="1.0" encoding="utf-8"?>
<sst xmlns="http://schemas.openxmlformats.org/spreadsheetml/2006/main" count="882" uniqueCount="593">
  <si>
    <t>#</t>
  </si>
  <si>
    <t>Year</t>
  </si>
  <si>
    <t># of Attendees</t>
  </si>
  <si>
    <t>Comments</t>
  </si>
  <si>
    <t>1962 US</t>
  </si>
  <si>
    <t>None</t>
  </si>
  <si>
    <t>Professional Technical Group on Ultrasonics Engineering, IEEE</t>
  </si>
  <si>
    <t>Professional Group on Ultrasonics Engineering, IRE</t>
  </si>
  <si>
    <t>1963 US</t>
  </si>
  <si>
    <t>1965 US</t>
  </si>
  <si>
    <t>1966 US</t>
  </si>
  <si>
    <t>1967 IEEE Symposium on Sonics and Ultrasonics</t>
  </si>
  <si>
    <t>1968 IEEE US</t>
  </si>
  <si>
    <t>1969 IEEE US</t>
  </si>
  <si>
    <t>1970 IEEE US</t>
  </si>
  <si>
    <t>1971 IEEE US</t>
  </si>
  <si>
    <t>1972 IEEE US</t>
  </si>
  <si>
    <t>1973 IEEE US</t>
  </si>
  <si>
    <t>1974 IEEE US</t>
  </si>
  <si>
    <t>1975 IEEE US</t>
  </si>
  <si>
    <t>1976 IEEE US</t>
  </si>
  <si>
    <t>1977 IEEE US</t>
  </si>
  <si>
    <t>1978 IEEE US</t>
  </si>
  <si>
    <t>1979 IEEE US</t>
  </si>
  <si>
    <t>1980 IEEE US</t>
  </si>
  <si>
    <t>1982 IEEE US</t>
  </si>
  <si>
    <t>1983 IEEE US</t>
  </si>
  <si>
    <t>1985 IEEE US</t>
  </si>
  <si>
    <t>1986 IEEE US</t>
  </si>
  <si>
    <t>1987 IEEE US</t>
  </si>
  <si>
    <t>1988 IEEE US</t>
  </si>
  <si>
    <t>1989 IEEE US</t>
  </si>
  <si>
    <t>1990 IEEE US</t>
  </si>
  <si>
    <t>1991 IEEE US</t>
  </si>
  <si>
    <t>1992 IEEE US</t>
  </si>
  <si>
    <t>1993 IEEE US</t>
  </si>
  <si>
    <t>1981 IEEE US</t>
  </si>
  <si>
    <t>1994 IEEE IUS</t>
  </si>
  <si>
    <t>1995 IEEE IUS</t>
  </si>
  <si>
    <t>1996 IEEE IUS</t>
  </si>
  <si>
    <t>1997 IEEE IUS</t>
  </si>
  <si>
    <t>1998 IEEE IUS</t>
  </si>
  <si>
    <t>1999 IEEE IUS</t>
  </si>
  <si>
    <t>2000 IEEE IUS</t>
  </si>
  <si>
    <t>2001 IEEE IUS</t>
  </si>
  <si>
    <t>2002 IEEE IUS</t>
  </si>
  <si>
    <t>2003 IEEE IUS</t>
  </si>
  <si>
    <t>2005 IEEE IUS</t>
  </si>
  <si>
    <t>2006 IEEE IUS</t>
  </si>
  <si>
    <t>2007 IEEE IUS</t>
  </si>
  <si>
    <t>2008 IEEE IUS</t>
  </si>
  <si>
    <t>Sonics and Ultrasonics Group, IEEE</t>
  </si>
  <si>
    <t>Group on Sonics and Ultrasonics, IEEE</t>
  </si>
  <si>
    <t>1972 USP</t>
  </si>
  <si>
    <t>1973 USP</t>
  </si>
  <si>
    <t>1974 USP</t>
  </si>
  <si>
    <t>1975 USP</t>
  </si>
  <si>
    <t>1976 USP</t>
  </si>
  <si>
    <t>1977 USP</t>
  </si>
  <si>
    <t>1978 USP</t>
  </si>
  <si>
    <t>1979 USP</t>
  </si>
  <si>
    <t>1980 USP</t>
  </si>
  <si>
    <t>1981 USP</t>
  </si>
  <si>
    <t>1982 USP</t>
  </si>
  <si>
    <t>1983 USP</t>
  </si>
  <si>
    <t>IEEE 1984 USP</t>
  </si>
  <si>
    <t>IEEE 1985 USP</t>
  </si>
  <si>
    <t>IEEE 1986 USP</t>
  </si>
  <si>
    <t>IEEE 1987 USP</t>
  </si>
  <si>
    <t>IEEE 1988 USP</t>
  </si>
  <si>
    <t>IEEE 1989 USP</t>
  </si>
  <si>
    <t>IEEE 1990 USP</t>
  </si>
  <si>
    <t>IEEE 1991 USP</t>
  </si>
  <si>
    <t>IEEE 1992 USP</t>
  </si>
  <si>
    <t>IEEE 1993 USP</t>
  </si>
  <si>
    <t>1994 IEEE USP</t>
  </si>
  <si>
    <t>1995 IEEE USP</t>
  </si>
  <si>
    <t>1996 IEEE USP</t>
  </si>
  <si>
    <t>1997 IEEE USP</t>
  </si>
  <si>
    <t>1998 IEEE USP</t>
  </si>
  <si>
    <t>1999 IEEE USP</t>
  </si>
  <si>
    <t>2000 IEEE USP</t>
  </si>
  <si>
    <t>2001 IEEE USP</t>
  </si>
  <si>
    <t>2002 IEEE USP</t>
  </si>
  <si>
    <t>2003 IEEE USP</t>
  </si>
  <si>
    <t>2004 IEEE USP</t>
  </si>
  <si>
    <t>2005 IEEE USP</t>
  </si>
  <si>
    <t>2006 IEEE USP</t>
  </si>
  <si>
    <t>2007 IEEE USP</t>
  </si>
  <si>
    <t>1964 Symposium on Sonics and Ultrasonics</t>
  </si>
  <si>
    <t>1984 IEEE US</t>
  </si>
  <si>
    <t>Reg Fee (M, Adv)</t>
  </si>
  <si>
    <t>Reg Fee (NM, Adv)</t>
  </si>
  <si>
    <t>Days</t>
  </si>
  <si>
    <t>Counts</t>
  </si>
  <si>
    <t># of Papers in Proceedings</t>
  </si>
  <si>
    <t>Symposium Name</t>
  </si>
  <si>
    <t>Sponsoring Society</t>
  </si>
  <si>
    <t>Proceedings Name</t>
  </si>
  <si>
    <t>Reg Fee (M, On-Site)</t>
  </si>
  <si>
    <t>Reg Fee (NM, On-Site)</t>
  </si>
  <si>
    <t># of Abstracts</t>
  </si>
  <si>
    <t># of Papers</t>
  </si>
  <si>
    <t># of SC Attendees</t>
  </si>
  <si>
    <t>Registration</t>
  </si>
  <si>
    <t>Cells with this color mean that data are newly or to be added and need to be double checked !</t>
  </si>
  <si>
    <t>Proceedings:</t>
  </si>
  <si>
    <t xml:space="preserve">Abstract Time Curve: </t>
  </si>
  <si>
    <t>Paper Time Curve:</t>
  </si>
  <si>
    <t xml:space="preserve">Conf. Reg. Curve: </t>
  </si>
  <si>
    <t>Web Site Time Curve:</t>
  </si>
  <si>
    <t>Short Course Time Curve:</t>
  </si>
  <si>
    <r>
      <t xml:space="preserve">Note: </t>
    </r>
    <r>
      <rPr>
        <sz val="10"/>
        <color indexed="16"/>
        <rFont val="Arial"/>
        <family val="2"/>
      </rPr>
      <t>Future Conferences Could Continue the Charts below by Simply Filling their Data in the "Original_Data" Sheet.</t>
    </r>
  </si>
  <si>
    <t>2009 IEEE IUS</t>
  </si>
  <si>
    <t>2010 IEEE IUS</t>
  </si>
  <si>
    <t>2011 IEEE IUS</t>
  </si>
  <si>
    <t>2012 IEEE IUS</t>
  </si>
  <si>
    <t>2014 IEEE IUS</t>
  </si>
  <si>
    <t>1959 National Ultrasonics Symposium</t>
  </si>
  <si>
    <t>2008 IEEE IUSP</t>
  </si>
  <si>
    <t>2009 IEEE IUSP</t>
  </si>
  <si>
    <t>2010 IEEE IUSP</t>
  </si>
  <si>
    <t>2011 IEEE IUSP</t>
  </si>
  <si>
    <t>2012 IEEE IUSP</t>
  </si>
  <si>
    <t>2013 IEEE IUSP</t>
  </si>
  <si>
    <t>2014 IEEE IUSP</t>
  </si>
  <si>
    <t>2015 IEEE IUSP</t>
  </si>
  <si>
    <t>2016 IEEE IUSP</t>
  </si>
  <si>
    <t>2017 IEEE IUSP</t>
  </si>
  <si>
    <t>2019 IEEE IUSP</t>
  </si>
  <si>
    <t>2018 IEEE IUSP</t>
  </si>
  <si>
    <t>2019 IEEE IUS</t>
  </si>
  <si>
    <t>2018 IEEE IUS</t>
  </si>
  <si>
    <t>2017 IEEE IUS</t>
  </si>
  <si>
    <t>2016 IEEE IUS</t>
  </si>
  <si>
    <t>2015 IEEE IUS</t>
  </si>
  <si>
    <t>Cells with this color mean that there are either no data avalable or data were found after the cells were marked with this color!</t>
  </si>
  <si>
    <t>Total # Abs Accepted</t>
  </si>
  <si>
    <t>Total # Abs Rejected</t>
  </si>
  <si>
    <t>Total # Abs Submitted</t>
  </si>
  <si>
    <t>Group V (Line)</t>
  </si>
  <si>
    <t>Papers / Accepted Abs (%)</t>
  </si>
  <si>
    <t>#10:</t>
  </si>
  <si>
    <t>#9:</t>
  </si>
  <si>
    <t>#8:</t>
  </si>
  <si>
    <t>#7:</t>
  </si>
  <si>
    <t>#6:</t>
  </si>
  <si>
    <t>#5:</t>
  </si>
  <si>
    <t>#4:</t>
  </si>
  <si>
    <t>#3:</t>
  </si>
  <si>
    <t>#2:</t>
  </si>
  <si>
    <t>#1:</t>
  </si>
  <si>
    <t>No Country</t>
  </si>
  <si>
    <t>Student (M, Adv)</t>
  </si>
  <si>
    <t>Student (M, On-Site)</t>
  </si>
  <si>
    <t>Student (NM, Adv)</t>
  </si>
  <si>
    <t>Student (NM, On-Site)</t>
  </si>
  <si>
    <t>Registration Fees from 1959 - Present:</t>
  </si>
  <si>
    <r>
      <t>Attendance (</t>
    </r>
    <r>
      <rPr>
        <b/>
        <sz val="10"/>
        <color indexed="10"/>
        <rFont val="Arial"/>
        <family val="2"/>
      </rPr>
      <t>R1-7:</t>
    </r>
    <r>
      <rPr>
        <b/>
        <sz val="10"/>
        <color indexed="16"/>
        <rFont val="Arial"/>
        <family val="2"/>
      </rPr>
      <t xml:space="preserve"> </t>
    </r>
    <r>
      <rPr>
        <b/>
        <u val="single"/>
        <sz val="10"/>
        <color indexed="16"/>
        <rFont val="Arial"/>
        <family val="2"/>
      </rPr>
      <t>USA/Canada</t>
    </r>
    <r>
      <rPr>
        <b/>
        <sz val="10"/>
        <color indexed="16"/>
        <rFont val="Arial"/>
        <family val="2"/>
      </rPr>
      <t xml:space="preserve">; </t>
    </r>
    <r>
      <rPr>
        <b/>
        <sz val="10"/>
        <color indexed="10"/>
        <rFont val="Arial"/>
        <family val="2"/>
      </rPr>
      <t>R8:</t>
    </r>
    <r>
      <rPr>
        <b/>
        <sz val="10"/>
        <color indexed="16"/>
        <rFont val="Arial"/>
        <family val="2"/>
      </rPr>
      <t xml:space="preserve"> </t>
    </r>
    <r>
      <rPr>
        <b/>
        <u val="single"/>
        <sz val="10"/>
        <color indexed="16"/>
        <rFont val="Arial"/>
        <family val="2"/>
      </rPr>
      <t>Europe/Middle East/Africa</t>
    </r>
    <r>
      <rPr>
        <b/>
        <sz val="10"/>
        <color indexed="16"/>
        <rFont val="Arial"/>
        <family val="2"/>
      </rPr>
      <t xml:space="preserve">; </t>
    </r>
    <r>
      <rPr>
        <b/>
        <sz val="10"/>
        <color indexed="10"/>
        <rFont val="Arial"/>
        <family val="2"/>
      </rPr>
      <t>R9:</t>
    </r>
    <r>
      <rPr>
        <b/>
        <sz val="10"/>
        <color indexed="16"/>
        <rFont val="Arial"/>
        <family val="2"/>
      </rPr>
      <t xml:space="preserve"> </t>
    </r>
    <r>
      <rPr>
        <b/>
        <u val="single"/>
        <sz val="10"/>
        <color indexed="16"/>
        <rFont val="Arial"/>
        <family val="2"/>
      </rPr>
      <t>Latin America</t>
    </r>
    <r>
      <rPr>
        <b/>
        <sz val="10"/>
        <color indexed="16"/>
        <rFont val="Arial"/>
        <family val="2"/>
      </rPr>
      <t xml:space="preserve">; </t>
    </r>
    <r>
      <rPr>
        <b/>
        <sz val="10"/>
        <color indexed="10"/>
        <rFont val="Arial"/>
        <family val="2"/>
      </rPr>
      <t>R10:</t>
    </r>
    <r>
      <rPr>
        <b/>
        <sz val="10"/>
        <color indexed="16"/>
        <rFont val="Arial"/>
        <family val="2"/>
      </rPr>
      <t xml:space="preserve"> </t>
    </r>
    <r>
      <rPr>
        <b/>
        <u val="single"/>
        <sz val="10"/>
        <color indexed="16"/>
        <rFont val="Arial"/>
        <family val="2"/>
      </rPr>
      <t>Asia/Pacific</t>
    </r>
    <r>
      <rPr>
        <b/>
        <sz val="10"/>
        <color indexed="16"/>
        <rFont val="Arial"/>
        <family val="2"/>
      </rPr>
      <t>):</t>
    </r>
  </si>
  <si>
    <t>Overall</t>
  </si>
  <si>
    <t>Keith Wear</t>
  </si>
  <si>
    <t>General Chair(s)</t>
  </si>
  <si>
    <t>TPC Chair(s)</t>
  </si>
  <si>
    <t>Jian-yu Lu</t>
  </si>
  <si>
    <t>Vincent Salmon</t>
  </si>
  <si>
    <t>Unknown</t>
  </si>
  <si>
    <t>R. N. Thurston</t>
  </si>
  <si>
    <t>J. E. May, Jr.</t>
  </si>
  <si>
    <t>Allen H. Meitzler</t>
  </si>
  <si>
    <t>Thrygve R. Meeker</t>
  </si>
  <si>
    <t>Robert I. Rod</t>
  </si>
  <si>
    <t>David L. Arenberg</t>
  </si>
  <si>
    <t>John H. Rowen</t>
  </si>
  <si>
    <t>Hans Jaffe</t>
  </si>
  <si>
    <t>Norman S. Shiren</t>
  </si>
  <si>
    <t>Robert W. Moss</t>
  </si>
  <si>
    <t>B. A. Auld</t>
  </si>
  <si>
    <t>F. M. Smits</t>
  </si>
  <si>
    <t>R. W. Damon</t>
  </si>
  <si>
    <t>D. I. Bolef</t>
  </si>
  <si>
    <t>C. K. Jane</t>
  </si>
  <si>
    <t>A. J. Bahr</t>
  </si>
  <si>
    <t>W. J . Spencer</t>
  </si>
  <si>
    <t>John, E. May, Jr.</t>
  </si>
  <si>
    <t>H. Matthews</t>
  </si>
  <si>
    <t>M. G. Holland</t>
  </si>
  <si>
    <t>L. T. Claiborne</t>
  </si>
  <si>
    <t>J. R. Neighbours</t>
  </si>
  <si>
    <t>J. De Klerk</t>
  </si>
  <si>
    <t>M. Levy</t>
  </si>
  <si>
    <t>L. W. Kessler</t>
  </si>
  <si>
    <t>R. Stern</t>
  </si>
  <si>
    <t>G. A. Alers</t>
  </si>
  <si>
    <t>Lawrence R. Whicker</t>
  </si>
  <si>
    <t>Paul H. Carr</t>
  </si>
  <si>
    <t>F. S. Hickernell and I. Kaufman</t>
  </si>
  <si>
    <t>T. W. Bristol</t>
  </si>
  <si>
    <t>Frederick S. Welsh</t>
  </si>
  <si>
    <t>Thomas M. Reeder</t>
  </si>
  <si>
    <t xml:space="preserve"> Richard Stern</t>
  </si>
  <si>
    <t>George A. Alers</t>
  </si>
  <si>
    <t>R. C. Williamson</t>
  </si>
  <si>
    <t>Herman van de Vaart</t>
  </si>
  <si>
    <t>W. D. O'Brien, Jr.</t>
  </si>
  <si>
    <t>B. R. McAvoy</t>
  </si>
  <si>
    <t>R. S. Wagers</t>
  </si>
  <si>
    <t>Moises Levy</t>
  </si>
  <si>
    <t>Reynold S. Kagiwada</t>
  </si>
  <si>
    <t>W. J. Tanski</t>
  </si>
  <si>
    <t>W. R. Shreve</t>
  </si>
  <si>
    <t>J. D. Larson</t>
  </si>
  <si>
    <t>R. A. Moore</t>
  </si>
  <si>
    <t>James G. Miller</t>
  </si>
  <si>
    <t>J. S. Heyman</t>
  </si>
  <si>
    <t>Jan Brown</t>
  </si>
  <si>
    <t>Gary K. Montress</t>
  </si>
  <si>
    <t>Montreal, Canada</t>
  </si>
  <si>
    <t>Moises Levy and Nobuo Mikoshiba</t>
  </si>
  <si>
    <t>Harry L. Salvo, Jr.</t>
  </si>
  <si>
    <t>Donald C. Malocha</t>
  </si>
  <si>
    <t>Fred S. Hickernell</t>
  </si>
  <si>
    <t>Susan C. Schneider</t>
  </si>
  <si>
    <t>Gerard Quentin and Herman van de Vaart</t>
  </si>
  <si>
    <t>Bernhard R. Tittmann</t>
  </si>
  <si>
    <t xml:space="preserve"> Cannes, France</t>
  </si>
  <si>
    <t>Gerald V. Blessing</t>
  </si>
  <si>
    <t>Jeff Schoenwald</t>
  </si>
  <si>
    <t>Butrus T. (Pierre) Khuri-Yakub</t>
  </si>
  <si>
    <t>Stuart Foster</t>
  </si>
  <si>
    <t>Katherine Farrara</t>
  </si>
  <si>
    <t>Vancouver, Canada</t>
  </si>
  <si>
    <t>Noriyoshi Chubachi and Bernhard R. Tittmann</t>
  </si>
  <si>
    <t>Kazuhiko Yamanouchi and James F. Greenleaf</t>
  </si>
  <si>
    <t>Sendai, Japan</t>
  </si>
  <si>
    <t>Eric S. Furgason</t>
  </si>
  <si>
    <t>Rodolfo Almar</t>
  </si>
  <si>
    <t>Peter Wright</t>
  </si>
  <si>
    <t>Mack A. Breazeale and William D. O’Brien, Jr.; WCU Chair: Lawrence A. Crum</t>
  </si>
  <si>
    <t>Clemens Ruppel and Bernhard Tittmann</t>
  </si>
  <si>
    <t>Reinhard Lerch and Robert Weigel</t>
  </si>
  <si>
    <t>Munich, Germany</t>
  </si>
  <si>
    <t>James F. Greenleaf and William D. O’Brien Jr.</t>
  </si>
  <si>
    <t>Helen F. Routh</t>
  </si>
  <si>
    <t>R. Michael Garvey</t>
  </si>
  <si>
    <t>Ton van der Steen, Steve Pilgrim, Walter Schulze, and Chris Ekstrom</t>
  </si>
  <si>
    <t>Montréal, Canada</t>
  </si>
  <si>
    <t>Ton van der Steen</t>
  </si>
  <si>
    <t>John A. Hossack</t>
  </si>
  <si>
    <t>Rotterdam, The Netherlands</t>
  </si>
  <si>
    <t>F. Stuart Foster</t>
  </si>
  <si>
    <t>Geoff Lockwood</t>
  </si>
  <si>
    <t>Toronto, Canada</t>
  </si>
  <si>
    <t>John A. Kosinski</t>
  </si>
  <si>
    <t>Mauricio Pereira da Cunha</t>
  </si>
  <si>
    <t>Massimo Pappalardo</t>
  </si>
  <si>
    <t>Donald Yuhas</t>
  </si>
  <si>
    <t>Rome, Italy</t>
  </si>
  <si>
    <t>Bob Potter</t>
  </si>
  <si>
    <t>Peter Smith</t>
  </si>
  <si>
    <t>Ken-Ya Hashimoto and Clemens Ruppel</t>
  </si>
  <si>
    <t>Clemens Ruppel and Ken-Ya Hashimoto</t>
  </si>
  <si>
    <t>Yook-Kong Yong</t>
  </si>
  <si>
    <t>Manfred Weihnacht</t>
  </si>
  <si>
    <t>Dresden, Germany</t>
  </si>
  <si>
    <t>Ahmad Safari</t>
  </si>
  <si>
    <t>Stanislav Emelianov, Susan Trolier McKinstry, Dragan Damjanovic, Andrei Kholkin, Warren Walls, and Gaetano Mileti</t>
  </si>
  <si>
    <t>Prague, Czech Republic</t>
  </si>
  <si>
    <t>Jafar Saniie</t>
  </si>
  <si>
    <t>Jan D'hooge</t>
  </si>
  <si>
    <t>Pai-Chi Li</t>
  </si>
  <si>
    <t>Stanislav Emelianov</t>
  </si>
  <si>
    <t>Taipei, Taiwan</t>
  </si>
  <si>
    <t>Ayache Bouakaz</t>
  </si>
  <si>
    <t>Georg Schmitz</t>
  </si>
  <si>
    <t>Tours, France</t>
  </si>
  <si>
    <t>Kobe, Japan</t>
  </si>
  <si>
    <t>Glasgow, U.K.</t>
  </si>
  <si>
    <t>2020 IEEE IUSP</t>
  </si>
  <si>
    <t>Group I (Medical)</t>
  </si>
  <si>
    <t>The first year of Student Paper Competition</t>
  </si>
  <si>
    <t>Registrations Include Monday Lunch, and Dinner/Shows</t>
  </si>
  <si>
    <t>Blue font has the same meaning as black font (only used in some earlier years)</t>
  </si>
  <si>
    <t>Pink font means estimated data (only in a few instances).</t>
  </si>
  <si>
    <t>IEEE R1-7 (US/Canada)</t>
  </si>
  <si>
    <t>IEEE R9 (LatinAmerica)</t>
  </si>
  <si>
    <t>Beijing, China</t>
  </si>
  <si>
    <r>
      <t xml:space="preserve"># of Abstracts </t>
    </r>
    <r>
      <rPr>
        <b/>
        <sz val="10"/>
        <color indexed="10"/>
        <rFont val="Arial"/>
        <family val="2"/>
      </rPr>
      <t>Submitted</t>
    </r>
    <r>
      <rPr>
        <b/>
        <sz val="10"/>
        <color indexed="16"/>
        <rFont val="Arial"/>
        <family val="2"/>
      </rPr>
      <t xml:space="preserve"> from 5 TPC Groups (Group V was part of Group I in earlier years):</t>
    </r>
  </si>
  <si>
    <r>
      <t xml:space="preserve"># of Abstracts </t>
    </r>
    <r>
      <rPr>
        <b/>
        <sz val="10"/>
        <color indexed="10"/>
        <rFont val="Arial"/>
        <family val="2"/>
      </rPr>
      <t>Accepted</t>
    </r>
    <r>
      <rPr>
        <b/>
        <sz val="10"/>
        <color indexed="16"/>
        <rFont val="Arial"/>
        <family val="2"/>
      </rPr>
      <t xml:space="preserve"> from 5 TPC Groups (Group V was part of Group I in earlier years):</t>
    </r>
  </si>
  <si>
    <r>
      <t>Group V:</t>
    </r>
    <r>
      <rPr>
        <sz val="10"/>
        <rFont val="Arial"/>
        <family val="0"/>
      </rPr>
      <t xml:space="preserve"> Transducers and Transducer Materials</t>
    </r>
  </si>
  <si>
    <r>
      <t>Group I:</t>
    </r>
    <r>
      <rPr>
        <sz val="10"/>
        <color indexed="10"/>
        <rFont val="Arial"/>
        <family val="2"/>
      </rPr>
      <t xml:space="preserve"> Medical Ultrasound</t>
    </r>
  </si>
  <si>
    <r>
      <t>Group II:</t>
    </r>
    <r>
      <rPr>
        <sz val="10"/>
        <color indexed="53"/>
        <rFont val="Arial"/>
        <family val="2"/>
      </rPr>
      <t xml:space="preserve"> Sensors, NED, and Industrial Applications</t>
    </r>
  </si>
  <si>
    <r>
      <t>Group III:</t>
    </r>
    <r>
      <rPr>
        <sz val="10"/>
        <color indexed="17"/>
        <rFont val="Arial"/>
        <family val="2"/>
      </rPr>
      <t xml:space="preserve"> Physical Acoustics</t>
    </r>
  </si>
  <si>
    <r>
      <t>Group IV</t>
    </r>
    <r>
      <rPr>
        <sz val="10"/>
        <color indexed="61"/>
        <rFont val="Arial"/>
        <family val="2"/>
      </rPr>
      <t>: Microacoustics - SAW, FBAR, MEMS</t>
    </r>
  </si>
  <si>
    <t>Group III (PhyAcou)</t>
  </si>
  <si>
    <t>Group IV (SAW/FBAR/MEMS)</t>
  </si>
  <si>
    <t>Group V (Trans/TransMat)</t>
  </si>
  <si>
    <t>Aug. 17, 1959</t>
  </si>
  <si>
    <t>Nov. 28-30, 1962</t>
  </si>
  <si>
    <t>Dec. 4-6, 1963</t>
  </si>
  <si>
    <t>Oct. 14-16, 1964</t>
  </si>
  <si>
    <t>Dec. 1-4, 1965</t>
  </si>
  <si>
    <t>Oct. 12-14, 1966</t>
  </si>
  <si>
    <t>Oct. 4-6, 1967</t>
  </si>
  <si>
    <t>Sept. 25-27, 1968</t>
  </si>
  <si>
    <t>Sept. 24-26, 1969</t>
  </si>
  <si>
    <t>Oct. 21-23, 1970</t>
  </si>
  <si>
    <t>Dec. 6-8, 1971</t>
  </si>
  <si>
    <t>Oct. 4-7, 1972</t>
  </si>
  <si>
    <t>Nov. 5-7, 1973</t>
  </si>
  <si>
    <t>Nov. 11-14, 1974</t>
  </si>
  <si>
    <t>Sept. 22-24, 1975</t>
  </si>
  <si>
    <t>Sept. 29-Oct. 1, 1976</t>
  </si>
  <si>
    <t>Oct. 26-28, 1977</t>
  </si>
  <si>
    <t>Sept. 25-27, 1978</t>
  </si>
  <si>
    <t>Sept. 26-28, 1979</t>
  </si>
  <si>
    <t>Nov. 5-7, 1980</t>
  </si>
  <si>
    <t>Oct. 14-16, 1981</t>
  </si>
  <si>
    <t>Oct. 27-29, 1982</t>
  </si>
  <si>
    <t>Oct. 31 - Nov. 2, 1983</t>
  </si>
  <si>
    <t>Nov. 14-16, 1984</t>
  </si>
  <si>
    <t>Oct. 16-18, 1985</t>
  </si>
  <si>
    <t>Nov. 17-1 9, 1986</t>
  </si>
  <si>
    <t>Oct. 14-1 6, 1987</t>
  </si>
  <si>
    <t>Oct. 2-5, 1988</t>
  </si>
  <si>
    <t>Oct. 3-6, 1989</t>
  </si>
  <si>
    <t>Dec. 4-7, 1990</t>
  </si>
  <si>
    <t>Dec. 8 - 11, 1991</t>
  </si>
  <si>
    <t>Oct. 20 - 23, 1992</t>
  </si>
  <si>
    <t>Oct. 31 - Nov. 3, 1993</t>
  </si>
  <si>
    <t>Nov. 1-4, 1994</t>
  </si>
  <si>
    <t>Nov. 3-6, 1996</t>
  </si>
  <si>
    <t>Oct. 5-8, 1997</t>
  </si>
  <si>
    <t>Oct. 5-8, 1998</t>
  </si>
  <si>
    <t>Oct. 22-25, 2000</t>
  </si>
  <si>
    <t>Oct. 7-10, 2001</t>
  </si>
  <si>
    <t>Oct. 8-11, 2002</t>
  </si>
  <si>
    <t>Oct. 5-8, 2003</t>
  </si>
  <si>
    <t>Sept. 18-21, 2005</t>
  </si>
  <si>
    <t>Oct. 3-6, 2006</t>
  </si>
  <si>
    <t>Oct. 28-31, 2007</t>
  </si>
  <si>
    <t>Nov. 2-5, 2008</t>
  </si>
  <si>
    <t>Sept. 19-23, 2009</t>
  </si>
  <si>
    <t>Oct. 11-14, 2010</t>
  </si>
  <si>
    <t>Oct. 18-21, 2011</t>
  </si>
  <si>
    <t>Oct. 7-10, 2012</t>
  </si>
  <si>
    <t>Jul. 21-25, 2013</t>
  </si>
  <si>
    <t>Sept. 3-6, 2014</t>
  </si>
  <si>
    <t>Oct. 21-24, 2015</t>
  </si>
  <si>
    <t>Sept., 18-21, 2016</t>
  </si>
  <si>
    <t>Group II (Sensor/NDE/Industry)</t>
  </si>
  <si>
    <r>
      <t>Rejection Rate</t>
    </r>
    <r>
      <rPr>
        <b/>
        <sz val="10"/>
        <color indexed="16"/>
        <rFont val="Arial"/>
        <family val="2"/>
      </rPr>
      <t xml:space="preserve"> from 5 TPC Groups  (Group V was part of Group I in earlier years) and Total # of Abstracts </t>
    </r>
    <r>
      <rPr>
        <b/>
        <sz val="10"/>
        <color indexed="10"/>
        <rFont val="Arial"/>
        <family val="2"/>
      </rPr>
      <t>Rejected</t>
    </r>
    <r>
      <rPr>
        <b/>
        <sz val="10"/>
        <color indexed="16"/>
        <rFont val="Arial"/>
        <family val="2"/>
      </rPr>
      <t>:</t>
    </r>
  </si>
  <si>
    <t>Other Non-Numerical Records:</t>
  </si>
  <si>
    <t>IEEE R10 (Asia/Pacific)</t>
  </si>
  <si>
    <t>Conference Dates</t>
  </si>
  <si>
    <t>Conference City and State</t>
  </si>
  <si>
    <t>https://web.archive.org/web/20020805125758/http://macro.stanford.edu/groups/uffc/</t>
  </si>
  <si>
    <t>http://macro.stanford.edu/groups/uffc/</t>
  </si>
  <si>
    <t>http://www.sunnybrook.utoronto.ca:8080/~ieee97</t>
  </si>
  <si>
    <t>https://web.archive.org/web/19990224121612/http://bul.eecs.umich.edu/uffc/us_uss98/</t>
  </si>
  <si>
    <t>http://bul.eecs.umich.edu/uffc/us_uss98/</t>
  </si>
  <si>
    <t>Web Status (OK or Lost)</t>
  </si>
  <si>
    <t>OK</t>
  </si>
  <si>
    <t>Lost</t>
  </si>
  <si>
    <t>http://www.adsa.uiuc.edu/IEEE99/</t>
  </si>
  <si>
    <t>https://web.archive.org/web/20010923005533/http://www.uffcsymp2000.org/</t>
  </si>
  <si>
    <t>http://www.uffcsymp2000.org/</t>
  </si>
  <si>
    <t>Conference Website (original)</t>
  </si>
  <si>
    <t>Conference Website (other sources)</t>
  </si>
  <si>
    <t>https://web.archive.org/web/20081028164328/http://www.ieee-uffc.org/2001/</t>
  </si>
  <si>
    <t>http://www.ieee-uffc.org/2001/</t>
  </si>
  <si>
    <t>https://web.archive.org/web/20080908101442/http://www.ieee-uffc.org/2002/</t>
  </si>
  <si>
    <t>http://www.ieee-uffc.org/2002/</t>
  </si>
  <si>
    <t>https://web.archive.org/web/20070819041914/http://www.ieee-uffc.org/2003/</t>
  </si>
  <si>
    <t>http://www.ieee-uffc.org/2003/</t>
  </si>
  <si>
    <t>https://web.archive.org/web/20100213042013/http://ewh.ieee.org/soc/uffc/</t>
  </si>
  <si>
    <t>http://ewh.ieee.org/soc/uffc/</t>
  </si>
  <si>
    <t>https://web.archive.org/web/20081015231934/http://www.ieee-uffc.org/2005/</t>
  </si>
  <si>
    <t>http://www.ieee-uffc.org/2005/</t>
  </si>
  <si>
    <t>https://web.archive.org/web/20080414184003/http://www.ieee-ultrasonics2006.org/</t>
  </si>
  <si>
    <t>http://www.ieee-ultrasonics2006.org/</t>
  </si>
  <si>
    <t>https://web.archive.org/web/20140513003036/http://ewh.ieee.org/conf/ius_2007/</t>
  </si>
  <si>
    <t>http://ewh.ieee.org/conf/ius_2007/</t>
  </si>
  <si>
    <t>https://web.archive.org/web/20160407180144/http://ewh.ieee.org/conf/ius_2008/</t>
  </si>
  <si>
    <t>http://ewh.ieee.org/conf/ius_2008/</t>
  </si>
  <si>
    <t>https://web.archive.org/web/20140107042629/http://ewh.ieee.org/conf/ius_2009</t>
  </si>
  <si>
    <t>http://ewh.ieee.org/conf/ius_2009/</t>
  </si>
  <si>
    <t>https://web.archive.org/web/20140901153623/http://ewh.ieee.org/conf/ius_2010/</t>
  </si>
  <si>
    <t>http://ewh.ieee.org/conf/ius_2010/</t>
  </si>
  <si>
    <t>https://web.archive.org/web/20150612132736/http://ewh.ieee.org/conf/ius_2011/</t>
  </si>
  <si>
    <t>http://ewh.ieee.org/conf/ius_2011/</t>
  </si>
  <si>
    <t>https://web.archive.org/web/20141228222905/http://ewh.ieee.org/conf/ius_2012</t>
  </si>
  <si>
    <t>http://ewh.ieee.org/conf/ius_2012/</t>
  </si>
  <si>
    <t>https://web.archive.org/web/20150716040515/http://www.ewh.ieee.org/conf/uffc/2013/</t>
  </si>
  <si>
    <t>http://ewh.ieee.org/conf/uffc/2013/</t>
  </si>
  <si>
    <t>https://web.archive.org/web/20150504214511/http://ewh.ieee.org/conf/ius_2014</t>
  </si>
  <si>
    <t>http://ewh.ieee.org/conf/ius_2014/</t>
  </si>
  <si>
    <t>https://web.archive.org/web/20151015065752/http://ewh.ieee.org/conf/ius/ius_2015/Welcome.html</t>
  </si>
  <si>
    <t>http://ewh.ieee.org/conf/ius/ius_2015/</t>
  </si>
  <si>
    <t>https://web.archive.org/web/20160608065037/http://sites.ieee.org/ius-2016/</t>
  </si>
  <si>
    <t>http://sites.ieee.org/ius-2016/</t>
  </si>
  <si>
    <t>http://ewh.ieee.org/conf/ius/2017/</t>
  </si>
  <si>
    <t>2020 IEEE IUS</t>
  </si>
  <si>
    <t>Stanford University</t>
  </si>
  <si>
    <t>Marriott Motor Hotel</t>
  </si>
  <si>
    <t>Miramar Hotel</t>
  </si>
  <si>
    <t>Sheraton-Boston Hotel</t>
  </si>
  <si>
    <t>Statler Hilton Hotel</t>
  </si>
  <si>
    <t>Bayshore Inn</t>
  </si>
  <si>
    <t>Chase Park Plaza Hotel</t>
  </si>
  <si>
    <t>Jack Tar Hotel</t>
  </si>
  <si>
    <t>Carillon Hotel</t>
  </si>
  <si>
    <t>Naval Postgraduate School</t>
  </si>
  <si>
    <t>Pfister Hotel</t>
  </si>
  <si>
    <t>Los Angeles Hilton</t>
  </si>
  <si>
    <t>Annapolis Hilton Inn</t>
  </si>
  <si>
    <t>The Towne House</t>
  </si>
  <si>
    <t>The Cherry Hill Hyatt House</t>
  </si>
  <si>
    <t>Monteleone Hotel</t>
  </si>
  <si>
    <t>Boston Park Plaza Hotel</t>
  </si>
  <si>
    <t>McCormick Inn</t>
  </si>
  <si>
    <t>Town and Country Hotel</t>
  </si>
  <si>
    <t>Atlanta Marriott Hotel</t>
  </si>
  <si>
    <t>Dallas Hilton Hotel</t>
  </si>
  <si>
    <t>Cathedral Hill Hotel</t>
  </si>
  <si>
    <t>Colonial Williamsburg Conference Center</t>
  </si>
  <si>
    <t>Sheraton Denver Tech Center</t>
  </si>
  <si>
    <t>McCormick Center Hotel</t>
  </si>
  <si>
    <t>Le Grand Hotel</t>
  </si>
  <si>
    <t>Sheraton Waikiki Hotel</t>
  </si>
  <si>
    <t>Hilton Hotel, Walt Disney World Village</t>
  </si>
  <si>
    <t>Holiday Inn Broadway</t>
  </si>
  <si>
    <t>Hyatt Regency Baltimore</t>
  </si>
  <si>
    <t>Hotel Martinez</t>
  </si>
  <si>
    <t>Westin Hotel</t>
  </si>
  <si>
    <t>Hyatt Regency Hotel</t>
  </si>
  <si>
    <t>Toronto Marriott Eaton Centre</t>
  </si>
  <si>
    <t>Hotel Metropolitan Sendai</t>
  </si>
  <si>
    <t>Caesars Tahoe</t>
  </si>
  <si>
    <t>Caribe Hilton</t>
  </si>
  <si>
    <t>Omni Hotel, CNN Center</t>
  </si>
  <si>
    <t>Forum Hotel</t>
  </si>
  <si>
    <t>Hilton Hawaiian Village</t>
  </si>
  <si>
    <t>Palais des Congrès</t>
  </si>
  <si>
    <t>De Doelen</t>
  </si>
  <si>
    <t>The Westin Bayshore Resort &amp; Marina</t>
  </si>
  <si>
    <t>Hilton New York</t>
  </si>
  <si>
    <t>Beijing International Convention Center (BICC)</t>
  </si>
  <si>
    <t>The Ergife Hotel</t>
  </si>
  <si>
    <t>Town &amp; Country Inn &amp; Convention Center</t>
  </si>
  <si>
    <t>Caribe Royale All-Suite Hotel &amp; Convention Center</t>
  </si>
  <si>
    <t>Maritim Hotel &amp; International Congress Center Dresden</t>
  </si>
  <si>
    <t>Prague Conference Center</t>
  </si>
  <si>
    <t>Hilton Hotel Chicago</t>
  </si>
  <si>
    <t>Taipei International Convention Center (TICC)</t>
  </si>
  <si>
    <t>Convention Center Vinci</t>
  </si>
  <si>
    <t>Omni Shoreham Hotel</t>
  </si>
  <si>
    <t>Conference Venue</t>
  </si>
  <si>
    <t>1. 2008 IEEE IUS Conference Web: http://ewh.ieee.org/conf/ius_2008/</t>
  </si>
  <si>
    <t>Stanford, CA, USA</t>
  </si>
  <si>
    <t>New York, NY, USA</t>
  </si>
  <si>
    <t>Twin  Bridges, WA, USA</t>
  </si>
  <si>
    <t>Santo Monica, CA, USA</t>
  </si>
  <si>
    <t>Boston, MA, USA</t>
  </si>
  <si>
    <t>Cleveland, OH, USA</t>
  </si>
  <si>
    <t>San Louis, MO, USA</t>
  </si>
  <si>
    <t>San Francisco, CA, USA</t>
  </si>
  <si>
    <t>Miami, FL, USA</t>
  </si>
  <si>
    <t>Monterey, CA, USA</t>
  </si>
  <si>
    <t>Milwaukee, WI, USA</t>
  </si>
  <si>
    <t>Los Angeles, CA, USA</t>
  </si>
  <si>
    <t>Annapolis, MD, USA</t>
  </si>
  <si>
    <t>Phoenix, AZ, USA</t>
  </si>
  <si>
    <t>Cherry Hill, NJ, USA</t>
  </si>
  <si>
    <t>New Orleans, LA, USA</t>
  </si>
  <si>
    <t>W. D. O’Brien, Jr. and L. W. Kessler</t>
  </si>
  <si>
    <t>Chicago, IL, USA</t>
  </si>
  <si>
    <t>San Diego, CA, USA</t>
  </si>
  <si>
    <t>Atlanta, GA, USA</t>
  </si>
  <si>
    <t>Dallas, TX, USA</t>
  </si>
  <si>
    <t>Williamsburg, VA, USA</t>
  </si>
  <si>
    <t>Denver, CO, USA</t>
  </si>
  <si>
    <t>Honolulu, HI, USA</t>
  </si>
  <si>
    <t>Lake Buena Vista, FL, USA</t>
  </si>
  <si>
    <t>Tucson, AZ, USA</t>
  </si>
  <si>
    <t>Baltimore, MD, USA</t>
  </si>
  <si>
    <t>Seattle, WA, USA</t>
  </si>
  <si>
    <t>San Antonio, TX, USA</t>
  </si>
  <si>
    <t>Lake Tahoe, NV, USA</t>
  </si>
  <si>
    <t>San Juan, Puerto Rico, USA</t>
  </si>
  <si>
    <t>Orlando, FL, USA</t>
  </si>
  <si>
    <t>Washington, DC., USA</t>
  </si>
  <si>
    <t>Conference Website (archived by robot - often incomplete)</t>
  </si>
  <si>
    <t>Max. # of Attendees in Sessions of TPC Groups (for Venue Planning):</t>
  </si>
  <si>
    <t>IEEE UFFC-S</t>
  </si>
  <si>
    <t>2004 IEEE International Ultrasonics, Ferroelectrics, and Frequency Control Joint 50th Anniversary Conference - 2004 IEEE IUS</t>
  </si>
  <si>
    <t>2013 IEEE UFFC-S Joint Conference (A Joint meeting of IUS, ISAF, IFCS, EFTF, and PFM) - 2013 IEEE IUS</t>
  </si>
  <si>
    <t>IEEE R8 (Europe/MiddleEast/Africa)</t>
  </si>
  <si>
    <t>The Following 5 Curves Are for Conference Planning Purpose:</t>
  </si>
  <si>
    <t>Have a copy</t>
  </si>
  <si>
    <t xml:space="preserve">3. IEEE IUS historical cahrts can also be found with this link </t>
  </si>
  <si>
    <t>Horace Mann Auditorium, School of Applied Science and Engineering, Columbia University</t>
  </si>
  <si>
    <t xml:space="preserve">1970 USP (11 Invited Papers Only) </t>
  </si>
  <si>
    <t>http://sites.ieee.org/ius-2018/</t>
  </si>
  <si>
    <t xml:space="preserve">Total: </t>
  </si>
  <si>
    <t xml:space="preserve">  Regions 1-7:</t>
  </si>
  <si>
    <t xml:space="preserve">  Region 8:</t>
  </si>
  <si>
    <t xml:space="preserve">  Region 9:</t>
  </si>
  <si>
    <t xml:space="preserve">  Region 10:</t>
  </si>
  <si>
    <t xml:space="preserve">  No Country:</t>
  </si>
  <si>
    <t>Attendance of Joint Symposia</t>
  </si>
  <si>
    <t xml:space="preserve">2004 Joint (IUS, ISAF, IFCS): </t>
  </si>
  <si>
    <t xml:space="preserve">2013 Joint (IUS, ISAF, IFCS): </t>
  </si>
  <si>
    <t>IEEE IUS General Chair(s), TPC Chair(s), Conference Location, Dates, and Websites:</t>
  </si>
  <si>
    <r>
      <t xml:space="preserve">Created on </t>
    </r>
    <r>
      <rPr>
        <sz val="10"/>
        <color indexed="10"/>
        <rFont val="Arial"/>
        <family val="2"/>
      </rPr>
      <t>July 06, 2009</t>
    </r>
    <r>
      <rPr>
        <sz val="10"/>
        <rFont val="Arial"/>
        <family val="0"/>
      </rPr>
      <t xml:space="preserve"> by Dr. Jian-yu Lu, General Chair of 2008 IEEE IUS </t>
    </r>
  </si>
  <si>
    <t>2. IEEE IUS data are also in: "Organization of the 2008 IEEE International Ultrasonics Symposium (IUS)"</t>
  </si>
  <si>
    <t xml:space="preserve">Data in this sheet are also available in:  </t>
  </si>
  <si>
    <t>Red font in the table means automatically calculated results.</t>
  </si>
  <si>
    <t>International Ultrasonics Symposium (IUS) Since 1959</t>
  </si>
  <si>
    <t xml:space="preserve">                       (See comments in each cell for data sources)</t>
  </si>
  <si>
    <r>
      <t>Click "</t>
    </r>
    <r>
      <rPr>
        <sz val="10"/>
        <color indexed="12"/>
        <rFont val="Arial"/>
        <family val="2"/>
      </rPr>
      <t>Charts_Automatically_Produced</t>
    </r>
    <r>
      <rPr>
        <sz val="10"/>
        <rFont val="Arial"/>
        <family val="0"/>
      </rPr>
      <t>" sheet for charts</t>
    </r>
  </si>
  <si>
    <t>Oct. 22-25, 2018</t>
  </si>
  <si>
    <t>Portopia Hotel</t>
  </si>
  <si>
    <t>Sandy Cochran and Margaret Lucas</t>
  </si>
  <si>
    <t>Oct. 6-9, 2019</t>
  </si>
  <si>
    <t>Mingxi Wan and Ayache Bouakaz</t>
  </si>
  <si>
    <t>John Hossack and Lori Bridal</t>
  </si>
  <si>
    <t>https://attend.ieee.org/ius-2019/</t>
  </si>
  <si>
    <t>Venice, Italy</t>
  </si>
  <si>
    <t>Oct. 10-13, 2022</t>
  </si>
  <si>
    <t>Georg Schmitz and Mengxing Tang</t>
  </si>
  <si>
    <t>2024 IEEE UFFC-S Joint Conference (A Joint meeting of IUS, ISAF, IFCS) - 2024 IEEE IUS</t>
  </si>
  <si>
    <t>2024 IEEE IUSP</t>
  </si>
  <si>
    <r>
      <t xml:space="preserve">By </t>
    </r>
    <r>
      <rPr>
        <i/>
        <sz val="10"/>
        <rFont val="Arial"/>
        <family val="2"/>
      </rPr>
      <t>Jian-yu Lu</t>
    </r>
    <r>
      <rPr>
        <sz val="10"/>
        <rFont val="Arial"/>
        <family val="0"/>
      </rPr>
      <t>, Ph.D., General Chair</t>
    </r>
  </si>
  <si>
    <r>
      <t xml:space="preserve">Created on </t>
    </r>
    <r>
      <rPr>
        <sz val="10"/>
        <color indexed="10"/>
        <rFont val="Arial"/>
        <family val="2"/>
      </rPr>
      <t xml:space="preserve">July 06, 2009 </t>
    </r>
    <r>
      <rPr>
        <sz val="10"/>
        <rFont val="Arial"/>
        <family val="2"/>
      </rPr>
      <t xml:space="preserve">--- </t>
    </r>
  </si>
  <si>
    <t xml:space="preserve">  2008 IEEE International Ultrasonics Symposium</t>
  </si>
  <si>
    <t xml:space="preserve">  Beijing International Convention Center (BICC), Beijing, China, November 2-5, 2008</t>
  </si>
  <si>
    <r>
      <t xml:space="preserve">IEEE </t>
    </r>
    <r>
      <rPr>
        <sz val="10"/>
        <color indexed="12"/>
        <rFont val="Arial"/>
        <family val="2"/>
      </rPr>
      <t>IUS</t>
    </r>
    <r>
      <rPr>
        <sz val="10"/>
        <rFont val="Arial"/>
        <family val="0"/>
      </rPr>
      <t xml:space="preserve"> Charts Since </t>
    </r>
    <r>
      <rPr>
        <sz val="10"/>
        <color indexed="12"/>
        <rFont val="Arial"/>
        <family val="2"/>
      </rPr>
      <t>1959</t>
    </r>
    <r>
      <rPr>
        <sz val="10"/>
        <rFont val="Arial"/>
        <family val="0"/>
      </rPr>
      <t xml:space="preserve"> </t>
    </r>
  </si>
  <si>
    <t>Scottish Event Campus</t>
  </si>
  <si>
    <t>Nov. 7-10, 1995</t>
  </si>
  <si>
    <t>Oct. 17-21, 1999</t>
  </si>
  <si>
    <t>Aug. 24-27, 2004</t>
  </si>
  <si>
    <t>Sept. 6-9, 2017</t>
  </si>
  <si>
    <t>Paul Dayton and Omer Oralkan</t>
  </si>
  <si>
    <t>https://2020.ieee-ius.org/</t>
  </si>
  <si>
    <t>Paul Reynolds and L. Scott Smith</t>
  </si>
  <si>
    <t>Steven Freear and Zhen Xu</t>
  </si>
  <si>
    <t>Palais des Congrès of Montreal</t>
  </si>
  <si>
    <t>Guy Cloutier and Elisa Konofagou</t>
  </si>
  <si>
    <t>Alfred Yu and Marvin Doyley</t>
  </si>
  <si>
    <t>Pai-Chi Li and Wan-Thai Shu</t>
  </si>
  <si>
    <t>Susan Trolier-McKinstry</t>
  </si>
  <si>
    <t>Taipei Nangang Exhibition Center</t>
  </si>
  <si>
    <t>Virtual (Planned venue: MGM Grand)</t>
  </si>
  <si>
    <t>Virtual (Planned location: Las Vegas, NV, USA)</t>
  </si>
  <si>
    <t>Sept. 06-11, 2020 (Planned dates: Sept. 07-11, 2020)</t>
  </si>
  <si>
    <t>https://2021.ieee-ius.org/</t>
  </si>
  <si>
    <t>2021 IEEE IUS</t>
  </si>
  <si>
    <t>2021 IEEE IUSP</t>
  </si>
  <si>
    <t xml:space="preserve">http://ewh.ieee.org/conf/ius_2008/1996_ussymp_web/index.html </t>
  </si>
  <si>
    <t>http://ewh.ieee.org/conf/ius_2008/1998_ussymp_web/index.html</t>
  </si>
  <si>
    <t xml:space="preserve">http://ewh.ieee.org/conf/ius_2008/1999_ussymp_web/index.html </t>
  </si>
  <si>
    <t xml:space="preserve">http://ewh.ieee.org/conf/ius_2008/2000_ussymp_web/index.html </t>
  </si>
  <si>
    <t xml:space="preserve">http://ewh.ieee.org/conf/ius_2008/2001_ussymp_web/index.html </t>
  </si>
  <si>
    <t xml:space="preserve">http://ewh.ieee.org/conf/ius_2008/2002_ussymp_web/index.html </t>
  </si>
  <si>
    <t xml:space="preserve">http://ewh.ieee.org/conf/ius_2008/2003_ussymp_web/index.html </t>
  </si>
  <si>
    <t xml:space="preserve">http://ewh.ieee.org/conf/ius_2008/2004_ussymp_web/index.html </t>
  </si>
  <si>
    <t xml:space="preserve">http://ewh.ieee.org/conf/ius_2008/2005_ussymp_web/index.html </t>
  </si>
  <si>
    <t>http://ewh.ieee.org/conf/ius_2008/2006_ussymp_web/index.html</t>
  </si>
  <si>
    <t xml:space="preserve">http://ewh.ieee.org/conf/ius_2008/2007_ussymp_web/index.html </t>
  </si>
  <si>
    <t xml:space="preserve">http://ewh.ieee.org/conf/ius_2008/ </t>
  </si>
  <si>
    <t>Virtual Conference due to COVID-19</t>
  </si>
  <si>
    <t>Virtual (Planned venue: Qujiang International Convention Center (QICC))</t>
  </si>
  <si>
    <t>Virtual (Planned location: Xi'an, China)</t>
  </si>
  <si>
    <t>Sept. 11-16, 2021 (Planned dates: Sept. 12-15, 2021)</t>
  </si>
  <si>
    <t>Venice Convention Center</t>
  </si>
  <si>
    <t>https://2022.ieee-ius.org/</t>
  </si>
  <si>
    <t>Hybrid Conference</t>
  </si>
  <si>
    <t>2022 IEEE IUS</t>
  </si>
  <si>
    <t>Lori Bridal and Enrico Grison</t>
  </si>
  <si>
    <t>Sept. 22-26, 2024</t>
  </si>
  <si>
    <t>Sept. 3-8, 2023</t>
  </si>
  <si>
    <t>https://2023.ieee-ius.org/</t>
  </si>
  <si>
    <t>2023 IEEE IUS</t>
  </si>
  <si>
    <t>2022 IEEE IUSP</t>
  </si>
  <si>
    <t>2023 IEEE IUSP</t>
  </si>
  <si>
    <r>
      <t xml:space="preserve">(Updated: </t>
    </r>
    <r>
      <rPr>
        <sz val="10"/>
        <color indexed="10"/>
        <rFont val="Arial"/>
        <family val="2"/>
      </rPr>
      <t xml:space="preserve">November 30, 2022.) </t>
    </r>
  </si>
  <si>
    <t xml:space="preserve">2022 Hybrid Conference: </t>
  </si>
  <si>
    <t>Hybrid (1170 (52%) in-person; 1072 (48%) virtual)</t>
  </si>
  <si>
    <t xml:space="preserve">  In-Person: 1170 (52%) </t>
  </si>
  <si>
    <t xml:space="preserve">  Virtual: 1072 (48%) </t>
  </si>
  <si>
    <t xml:space="preserve">2023 Hybrid Conference: </t>
  </si>
  <si>
    <t xml:space="preserve">  In-Person: 1211 (64%) </t>
  </si>
  <si>
    <t xml:space="preserve">  Virtual: 671 (36%)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</si>
</sst>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409]mmm\-yy;@"/>
    <numFmt numFmtId="168" formatCode="[$-409]d\-mmm;@"/>
    <numFmt numFmtId="169" formatCode="[$-409]d\-mmm\-yy;@"/>
    <numFmt numFmtId="170" formatCode="[$-409]d\-mmm\-yyyy;@"/>
    <numFmt numFmtId="171" formatCode="&quot;Yes&quot;;&quot;Yes&quot;;&quot;No&quot;"/>
    <numFmt numFmtId="172" formatCode="&quot;True&quot;;&quot;True&quot;;&quot;False&quot;"/>
    <numFmt numFmtId="173" formatCode="&quot;On&quot;;&quot;On&quot;;&quot;Off&quot;"/>
    <numFmt numFmtId="174" formatCode="[$€-2]\ #,##0.00_);[Red]\([$€-2]\ #,##0.00\)"/>
  </numFmts>
  <fonts count="48">
    <font>
      <sz val="10"/>
      <name val="Arial"/>
      <family val="0"/>
    </font>
    <font>
      <b/>
      <sz val="10"/>
      <name val="Arial"/>
      <family val="2"/>
    </font>
    <font>
      <sz val="8"/>
      <name val="Arial"/>
      <family val="0"/>
    </font>
    <font>
      <u val="single"/>
      <sz val="10"/>
      <color indexed="12"/>
      <name val="Arial"/>
      <family val="0"/>
    </font>
    <font>
      <u val="single"/>
      <sz val="10"/>
      <color indexed="20"/>
      <name val="Arial"/>
      <family val="0"/>
    </font>
    <font>
      <b/>
      <sz val="11"/>
      <name val="Arial"/>
      <family val="2"/>
    </font>
    <font>
      <b/>
      <sz val="1.5"/>
      <color indexed="10"/>
      <name val="Arial"/>
      <family val="2"/>
    </font>
    <font>
      <b/>
      <sz val="1.5"/>
      <name val="Arial"/>
      <family val="2"/>
    </font>
    <font>
      <b/>
      <sz val="1.5"/>
      <color indexed="12"/>
      <name val="Arial"/>
      <family val="2"/>
    </font>
    <font>
      <b/>
      <sz val="1.25"/>
      <name val="Arial"/>
      <family val="2"/>
    </font>
    <font>
      <sz val="1"/>
      <name val="Arial"/>
      <family val="0"/>
    </font>
    <font>
      <b/>
      <sz val="11"/>
      <color indexed="10"/>
      <name val="Arial"/>
      <family val="2"/>
    </font>
    <font>
      <b/>
      <sz val="11"/>
      <color indexed="12"/>
      <name val="Arial"/>
      <family val="2"/>
    </font>
    <font>
      <b/>
      <sz val="9"/>
      <name val="Arial"/>
      <family val="2"/>
    </font>
    <font>
      <b/>
      <sz val="11.25"/>
      <name val="Arial"/>
      <family val="2"/>
    </font>
    <font>
      <sz val="8.75"/>
      <name val="Arial"/>
      <family val="0"/>
    </font>
    <font>
      <b/>
      <sz val="10.5"/>
      <name val="Arial"/>
      <family val="2"/>
    </font>
    <font>
      <sz val="8"/>
      <name val="Tahoma"/>
      <family val="0"/>
    </font>
    <font>
      <b/>
      <sz val="8"/>
      <name val="Tahoma"/>
      <family val="0"/>
    </font>
    <font>
      <i/>
      <sz val="10"/>
      <name val="Arial"/>
      <family val="2"/>
    </font>
    <font>
      <sz val="10"/>
      <color indexed="10"/>
      <name val="Arial"/>
      <family val="0"/>
    </font>
    <font>
      <sz val="10"/>
      <color indexed="14"/>
      <name val="Arial"/>
      <family val="0"/>
    </font>
    <font>
      <sz val="10"/>
      <color indexed="12"/>
      <name val="Arial"/>
      <family val="0"/>
    </font>
    <font>
      <b/>
      <sz val="10"/>
      <color indexed="16"/>
      <name val="Arial"/>
      <family val="2"/>
    </font>
    <font>
      <sz val="10"/>
      <color indexed="16"/>
      <name val="Arial"/>
      <family val="2"/>
    </font>
    <font>
      <b/>
      <sz val="10"/>
      <color indexed="18"/>
      <name val="Arial"/>
      <family val="2"/>
    </font>
    <font>
      <sz val="10"/>
      <color indexed="18"/>
      <name val="Arial"/>
      <family val="2"/>
    </font>
    <font>
      <sz val="9"/>
      <name val="Tahoma"/>
      <family val="0"/>
    </font>
    <font>
      <b/>
      <sz val="9"/>
      <name val="Tahoma"/>
      <family val="0"/>
    </font>
    <font>
      <b/>
      <sz val="10"/>
      <color indexed="10"/>
      <name val="Arial"/>
      <family val="2"/>
    </font>
    <font>
      <b/>
      <sz val="10.5"/>
      <color indexed="10"/>
      <name val="Arial"/>
      <family val="2"/>
    </font>
    <font>
      <b/>
      <sz val="10.5"/>
      <color indexed="12"/>
      <name val="Arial"/>
      <family val="2"/>
    </font>
    <font>
      <b/>
      <sz val="8.5"/>
      <name val="Arial"/>
      <family val="2"/>
    </font>
    <font>
      <b/>
      <sz val="10.25"/>
      <color indexed="10"/>
      <name val="Arial"/>
      <family val="2"/>
    </font>
    <font>
      <b/>
      <sz val="10.25"/>
      <name val="Arial"/>
      <family val="2"/>
    </font>
    <font>
      <b/>
      <sz val="10.25"/>
      <color indexed="12"/>
      <name val="Arial"/>
      <family val="2"/>
    </font>
    <font>
      <sz val="8.25"/>
      <name val="Arial"/>
      <family val="0"/>
    </font>
    <font>
      <b/>
      <u val="single"/>
      <sz val="10"/>
      <color indexed="16"/>
      <name val="Arial"/>
      <family val="2"/>
    </font>
    <font>
      <sz val="9"/>
      <name val="Arial"/>
      <family val="2"/>
    </font>
    <font>
      <b/>
      <sz val="10"/>
      <color indexed="53"/>
      <name val="Arial"/>
      <family val="2"/>
    </font>
    <font>
      <sz val="10"/>
      <color indexed="53"/>
      <name val="Arial"/>
      <family val="2"/>
    </font>
    <font>
      <b/>
      <sz val="10"/>
      <color indexed="17"/>
      <name val="Arial"/>
      <family val="2"/>
    </font>
    <font>
      <sz val="10"/>
      <color indexed="17"/>
      <name val="Arial"/>
      <family val="2"/>
    </font>
    <font>
      <b/>
      <sz val="10"/>
      <color indexed="61"/>
      <name val="Arial"/>
      <family val="2"/>
    </font>
    <font>
      <sz val="10"/>
      <color indexed="61"/>
      <name val="Arial"/>
      <family val="2"/>
    </font>
    <font>
      <b/>
      <sz val="8.5"/>
      <color indexed="12"/>
      <name val="Arial"/>
      <family val="2"/>
    </font>
    <font>
      <b/>
      <sz val="10"/>
      <color indexed="12"/>
      <name val="Arial"/>
      <family val="2"/>
    </font>
    <font>
      <b/>
      <sz val="8"/>
      <name val="Arial"/>
      <family val="2"/>
    </font>
  </fonts>
  <fills count="7">
    <fill>
      <patternFill/>
    </fill>
    <fill>
      <patternFill patternType="gray125"/>
    </fill>
    <fill>
      <patternFill patternType="solid">
        <fgColor indexed="15"/>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s>
  <borders count="29">
    <border>
      <left/>
      <right/>
      <top/>
      <bottom/>
      <diagonal/>
    </border>
    <border>
      <left style="thin"/>
      <right style="thin"/>
      <top style="thin"/>
      <bottom style="thin"/>
    </border>
    <border>
      <left style="thin"/>
      <right style="thin"/>
      <top>
        <color indexed="63"/>
      </top>
      <bottom style="thin"/>
    </border>
    <border>
      <left style="medium"/>
      <right style="medium"/>
      <top style="medium"/>
      <bottom style="medium"/>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style="thin"/>
    </border>
    <border>
      <left style="thin"/>
      <right style="medium">
        <color indexed="12"/>
      </right>
      <top>
        <color indexed="63"/>
      </top>
      <bottom style="thin"/>
    </border>
    <border>
      <left>
        <color indexed="63"/>
      </left>
      <right style="medium">
        <color indexed="12"/>
      </right>
      <top style="thin"/>
      <bottom style="thin"/>
    </border>
    <border>
      <left style="thin"/>
      <right style="medium">
        <color indexed="12"/>
      </right>
      <top style="thin"/>
      <bottom style="thin"/>
    </border>
    <border>
      <left style="medium">
        <color indexed="12"/>
      </left>
      <right style="medium">
        <color indexed="12"/>
      </right>
      <top style="thin"/>
      <bottom style="thin"/>
    </border>
    <border>
      <left style="medium"/>
      <right style="medium">
        <color indexed="12"/>
      </right>
      <top style="medium"/>
      <bottom style="medium"/>
    </border>
    <border>
      <left>
        <color indexed="63"/>
      </left>
      <right style="medium">
        <color indexed="12"/>
      </right>
      <top style="medium"/>
      <bottom style="medium"/>
    </border>
    <border>
      <left style="medium"/>
      <right style="thin"/>
      <top style="medium"/>
      <bottom style="medium"/>
    </border>
    <border>
      <left style="medium">
        <color indexed="12"/>
      </left>
      <right style="medium">
        <color indexed="12"/>
      </right>
      <top style="medium"/>
      <bottom style="medium"/>
    </border>
    <border>
      <left>
        <color indexed="63"/>
      </left>
      <right style="medium"/>
      <top style="medium"/>
      <bottom style="medium"/>
    </border>
    <border>
      <left>
        <color indexed="63"/>
      </left>
      <right style="medium">
        <color indexed="12"/>
      </right>
      <top>
        <color indexed="63"/>
      </top>
      <bottom style="thin"/>
    </border>
    <border>
      <left style="thin"/>
      <right style="medium">
        <color indexed="12"/>
      </right>
      <top style="medium"/>
      <bottom style="thin"/>
    </border>
    <border>
      <left>
        <color indexed="63"/>
      </left>
      <right style="medium">
        <color indexed="12"/>
      </right>
      <top style="medium"/>
      <bottom style="thin"/>
    </border>
    <border>
      <left style="medium">
        <color indexed="12"/>
      </left>
      <right style="thin"/>
      <top>
        <color indexed="63"/>
      </top>
      <bottom style="thin"/>
    </border>
    <border>
      <left style="medium">
        <color indexed="12"/>
      </left>
      <right style="thin"/>
      <top style="thin"/>
      <bottom style="thin"/>
    </border>
    <border>
      <left style="medium">
        <color indexed="12"/>
      </left>
      <right style="medium">
        <color indexed="12"/>
      </right>
      <top>
        <color indexed="63"/>
      </top>
      <bottom style="thin"/>
    </border>
    <border>
      <left style="medium">
        <color indexed="12"/>
      </left>
      <right style="medium"/>
      <top style="medium"/>
      <bottom style="medium"/>
    </border>
    <border>
      <left>
        <color indexed="63"/>
      </left>
      <right style="medium">
        <color indexed="12"/>
      </right>
      <top>
        <color indexed="63"/>
      </top>
      <bottom>
        <color indexed="63"/>
      </bottom>
    </border>
    <border>
      <left style="medium">
        <color indexed="12"/>
      </left>
      <right style="medium">
        <color indexed="12"/>
      </right>
      <top>
        <color indexed="63"/>
      </top>
      <bottom>
        <color indexed="63"/>
      </bottom>
    </border>
    <border>
      <left style="medium">
        <color indexed="12"/>
      </left>
      <right style="medium">
        <color indexed="12"/>
      </right>
      <top style="medium"/>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53">
    <xf numFmtId="0" fontId="0" fillId="0" borderId="0" xfId="0" applyAlignment="1">
      <alignment/>
    </xf>
    <xf numFmtId="0" fontId="0" fillId="0" borderId="1" xfId="0" applyBorder="1" applyAlignment="1">
      <alignment horizontal="center"/>
    </xf>
    <xf numFmtId="0" fontId="0" fillId="0" borderId="2" xfId="0" applyBorder="1" applyAlignment="1">
      <alignment horizontal="center"/>
    </xf>
    <xf numFmtId="0" fontId="1" fillId="2" borderId="3" xfId="0" applyFont="1" applyFill="1" applyBorder="1" applyAlignment="1">
      <alignment horizontal="center"/>
    </xf>
    <xf numFmtId="0" fontId="0" fillId="0" borderId="2" xfId="0" applyBorder="1" applyAlignment="1">
      <alignment horizontal="left"/>
    </xf>
    <xf numFmtId="0" fontId="0" fillId="0" borderId="1" xfId="0" applyBorder="1" applyAlignment="1">
      <alignment horizontal="left"/>
    </xf>
    <xf numFmtId="0" fontId="0" fillId="0" borderId="0" xfId="0" applyBorder="1" applyAlignment="1">
      <alignment horizontal="center"/>
    </xf>
    <xf numFmtId="0" fontId="0" fillId="0" borderId="0" xfId="0" applyBorder="1" applyAlignment="1">
      <alignment/>
    </xf>
    <xf numFmtId="0" fontId="0" fillId="0" borderId="0" xfId="0" applyFill="1" applyBorder="1" applyAlignment="1">
      <alignment horizontal="center"/>
    </xf>
    <xf numFmtId="170" fontId="0" fillId="0" borderId="2" xfId="0" applyNumberFormat="1" applyBorder="1" applyAlignment="1">
      <alignment horizontal="center"/>
    </xf>
    <xf numFmtId="170" fontId="0" fillId="0" borderId="1" xfId="0" applyNumberFormat="1" applyBorder="1" applyAlignment="1">
      <alignment horizontal="center"/>
    </xf>
    <xf numFmtId="0" fontId="1" fillId="2" borderId="3" xfId="0" applyFont="1" applyFill="1" applyBorder="1" applyAlignment="1">
      <alignment horizontal="left"/>
    </xf>
    <xf numFmtId="170" fontId="0" fillId="0" borderId="0" xfId="0" applyNumberFormat="1" applyBorder="1" applyAlignment="1">
      <alignment horizontal="center"/>
    </xf>
    <xf numFmtId="0" fontId="0" fillId="0" borderId="4" xfId="0" applyBorder="1" applyAlignment="1">
      <alignment horizontal="center"/>
    </xf>
    <xf numFmtId="170" fontId="0" fillId="0" borderId="4" xfId="0" applyNumberFormat="1" applyBorder="1" applyAlignment="1">
      <alignment horizontal="center"/>
    </xf>
    <xf numFmtId="0" fontId="0" fillId="0" borderId="5" xfId="0" applyBorder="1" applyAlignment="1">
      <alignment horizontal="left"/>
    </xf>
    <xf numFmtId="0" fontId="0" fillId="0" borderId="6" xfId="0" applyBorder="1" applyAlignment="1">
      <alignment horizontal="left"/>
    </xf>
    <xf numFmtId="0" fontId="0" fillId="3" borderId="0" xfId="0" applyFill="1" applyAlignment="1">
      <alignment/>
    </xf>
    <xf numFmtId="0" fontId="0" fillId="0" borderId="0" xfId="0" applyFill="1" applyAlignment="1">
      <alignment/>
    </xf>
    <xf numFmtId="0" fontId="20" fillId="0" borderId="0" xfId="0" applyFont="1" applyFill="1" applyAlignment="1">
      <alignment/>
    </xf>
    <xf numFmtId="0" fontId="0" fillId="0" borderId="1" xfId="0" applyNumberFormat="1" applyBorder="1" applyAlignment="1">
      <alignment horizontal="center"/>
    </xf>
    <xf numFmtId="1" fontId="22" fillId="3" borderId="1" xfId="0" applyNumberFormat="1" applyFont="1" applyFill="1" applyBorder="1" applyAlignment="1">
      <alignment horizontal="center"/>
    </xf>
    <xf numFmtId="1" fontId="0" fillId="4" borderId="2" xfId="0" applyNumberFormat="1" applyFill="1" applyBorder="1" applyAlignment="1">
      <alignment horizontal="center"/>
    </xf>
    <xf numFmtId="1" fontId="0" fillId="4" borderId="5" xfId="0" applyNumberFormat="1" applyFill="1" applyBorder="1" applyAlignment="1">
      <alignment horizontal="center"/>
    </xf>
    <xf numFmtId="1" fontId="0" fillId="4" borderId="7" xfId="0" applyNumberFormat="1" applyFill="1" applyBorder="1" applyAlignment="1">
      <alignment horizontal="center"/>
    </xf>
    <xf numFmtId="1" fontId="0" fillId="0" borderId="2" xfId="0" applyNumberFormat="1" applyBorder="1" applyAlignment="1">
      <alignment horizontal="center"/>
    </xf>
    <xf numFmtId="1" fontId="0" fillId="3" borderId="7" xfId="0" applyNumberFormat="1" applyFill="1" applyBorder="1" applyAlignment="1">
      <alignment horizontal="center"/>
    </xf>
    <xf numFmtId="1" fontId="0" fillId="0" borderId="8" xfId="0" applyNumberFormat="1" applyBorder="1" applyAlignment="1">
      <alignment horizontal="center"/>
    </xf>
    <xf numFmtId="1" fontId="0" fillId="4" borderId="1" xfId="0" applyNumberFormat="1" applyFill="1" applyBorder="1" applyAlignment="1">
      <alignment horizontal="center"/>
    </xf>
    <xf numFmtId="1" fontId="0" fillId="4" borderId="6" xfId="0" applyNumberFormat="1" applyFill="1" applyBorder="1" applyAlignment="1">
      <alignment horizontal="center"/>
    </xf>
    <xf numFmtId="1" fontId="0" fillId="4" borderId="9" xfId="0" applyNumberFormat="1" applyFill="1" applyBorder="1" applyAlignment="1">
      <alignment horizontal="center"/>
    </xf>
    <xf numFmtId="1" fontId="0" fillId="0" borderId="6" xfId="0" applyNumberFormat="1" applyBorder="1" applyAlignment="1">
      <alignment horizontal="center"/>
    </xf>
    <xf numFmtId="1" fontId="0" fillId="0" borderId="1" xfId="0" applyNumberFormat="1" applyBorder="1" applyAlignment="1">
      <alignment horizontal="center"/>
    </xf>
    <xf numFmtId="1" fontId="0" fillId="3" borderId="9" xfId="0" applyNumberFormat="1" applyFill="1" applyBorder="1" applyAlignment="1">
      <alignment horizontal="center"/>
    </xf>
    <xf numFmtId="1" fontId="0" fillId="3" borderId="1" xfId="0" applyNumberFormat="1" applyFill="1" applyBorder="1" applyAlignment="1">
      <alignment horizontal="center"/>
    </xf>
    <xf numFmtId="1" fontId="0" fillId="4" borderId="6" xfId="0" applyNumberFormat="1" applyFont="1" applyFill="1" applyBorder="1" applyAlignment="1">
      <alignment horizontal="center"/>
    </xf>
    <xf numFmtId="1" fontId="0" fillId="4" borderId="1" xfId="0" applyNumberFormat="1" applyFont="1" applyFill="1" applyBorder="1" applyAlignment="1">
      <alignment horizontal="center"/>
    </xf>
    <xf numFmtId="1" fontId="0" fillId="4" borderId="9" xfId="0" applyNumberFormat="1" applyFont="1" applyFill="1" applyBorder="1" applyAlignment="1">
      <alignment horizontal="center"/>
    </xf>
    <xf numFmtId="1" fontId="0" fillId="3" borderId="6" xfId="0" applyNumberFormat="1" applyFill="1" applyBorder="1" applyAlignment="1">
      <alignment horizontal="center"/>
    </xf>
    <xf numFmtId="1" fontId="22" fillId="3" borderId="9" xfId="0" applyNumberFormat="1" applyFont="1" applyFill="1" applyBorder="1" applyAlignment="1">
      <alignment horizontal="center"/>
    </xf>
    <xf numFmtId="1" fontId="20" fillId="0" borderId="10" xfId="0" applyNumberFormat="1" applyFont="1" applyFill="1" applyBorder="1" applyAlignment="1">
      <alignment horizontal="center"/>
    </xf>
    <xf numFmtId="1" fontId="0" fillId="0" borderId="9" xfId="0" applyNumberFormat="1" applyBorder="1" applyAlignment="1">
      <alignment horizontal="center"/>
    </xf>
    <xf numFmtId="1" fontId="0" fillId="0" borderId="9" xfId="0" applyNumberFormat="1" applyFill="1" applyBorder="1" applyAlignment="1">
      <alignment horizontal="center"/>
    </xf>
    <xf numFmtId="0" fontId="23" fillId="0" borderId="0" xfId="0" applyFont="1" applyAlignment="1">
      <alignment/>
    </xf>
    <xf numFmtId="1" fontId="0" fillId="0" borderId="2" xfId="0" applyNumberFormat="1" applyFill="1" applyBorder="1" applyAlignment="1">
      <alignment horizontal="center"/>
    </xf>
    <xf numFmtId="0" fontId="1" fillId="2" borderId="3" xfId="0" applyFont="1" applyFill="1" applyBorder="1" applyAlignment="1">
      <alignment horizontal="center" vertical="center" wrapText="1"/>
    </xf>
    <xf numFmtId="0" fontId="0" fillId="0" borderId="0" xfId="0"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1" fontId="0" fillId="0" borderId="0" xfId="0" applyNumberFormat="1" applyAlignment="1">
      <alignment horizontal="center"/>
    </xf>
    <xf numFmtId="0" fontId="0" fillId="4" borderId="0" xfId="0" applyFill="1" applyAlignment="1">
      <alignment/>
    </xf>
    <xf numFmtId="0" fontId="0" fillId="5" borderId="0" xfId="0" applyFill="1" applyAlignment="1">
      <alignment/>
    </xf>
    <xf numFmtId="0" fontId="0" fillId="5" borderId="0" xfId="0" applyFill="1" applyAlignment="1">
      <alignment horizontal="center" vertical="center" wrapText="1"/>
    </xf>
    <xf numFmtId="0" fontId="26" fillId="0" borderId="0" xfId="0" applyFont="1" applyAlignment="1">
      <alignment horizontal="center" vertical="center" wrapText="1"/>
    </xf>
    <xf numFmtId="1" fontId="0" fillId="3" borderId="2" xfId="0" applyNumberFormat="1" applyFill="1" applyBorder="1" applyAlignment="1">
      <alignment horizontal="center"/>
    </xf>
    <xf numFmtId="0" fontId="21" fillId="0" borderId="0" xfId="0" applyFont="1" applyAlignment="1">
      <alignment/>
    </xf>
    <xf numFmtId="0" fontId="22" fillId="0" borderId="0" xfId="0" applyFont="1" applyAlignment="1">
      <alignment/>
    </xf>
    <xf numFmtId="1" fontId="0" fillId="3" borderId="9" xfId="0" applyNumberFormat="1" applyFont="1" applyFill="1" applyBorder="1" applyAlignment="1">
      <alignment horizontal="center"/>
    </xf>
    <xf numFmtId="1" fontId="0" fillId="0" borderId="6" xfId="0" applyNumberFormat="1" applyFill="1" applyBorder="1" applyAlignment="1">
      <alignment horizontal="center"/>
    </xf>
    <xf numFmtId="1" fontId="0" fillId="0" borderId="1" xfId="0" applyNumberFormat="1" applyFill="1" applyBorder="1" applyAlignment="1">
      <alignment horizontal="center"/>
    </xf>
    <xf numFmtId="1" fontId="20" fillId="0" borderId="16" xfId="0" applyNumberFormat="1" applyFont="1" applyFill="1" applyBorder="1" applyAlignment="1">
      <alignment horizontal="center"/>
    </xf>
    <xf numFmtId="1" fontId="0" fillId="4" borderId="2" xfId="0" applyNumberFormat="1" applyFont="1" applyFill="1" applyBorder="1" applyAlignment="1">
      <alignment horizontal="center"/>
    </xf>
    <xf numFmtId="1" fontId="0" fillId="4" borderId="16" xfId="0" applyNumberFormat="1" applyFont="1" applyFill="1" applyBorder="1" applyAlignment="1">
      <alignment horizontal="center"/>
    </xf>
    <xf numFmtId="1" fontId="0" fillId="3" borderId="2" xfId="0" applyNumberFormat="1" applyFont="1" applyFill="1" applyBorder="1" applyAlignment="1">
      <alignment horizontal="center"/>
    </xf>
    <xf numFmtId="9" fontId="20" fillId="0" borderId="16" xfId="0" applyNumberFormat="1" applyFont="1" applyFill="1" applyBorder="1" applyAlignment="1">
      <alignment horizontal="center"/>
    </xf>
    <xf numFmtId="9" fontId="20" fillId="0" borderId="2" xfId="0" applyNumberFormat="1" applyFont="1" applyFill="1" applyBorder="1" applyAlignment="1">
      <alignment horizontal="center"/>
    </xf>
    <xf numFmtId="1" fontId="0" fillId="3" borderId="16" xfId="0" applyNumberFormat="1" applyFont="1" applyFill="1" applyBorder="1" applyAlignment="1">
      <alignment horizontal="center"/>
    </xf>
    <xf numFmtId="1" fontId="20" fillId="0" borderId="8" xfId="0" applyNumberFormat="1" applyFont="1" applyFill="1" applyBorder="1" applyAlignment="1">
      <alignment horizontal="center"/>
    </xf>
    <xf numFmtId="1" fontId="0" fillId="0" borderId="17" xfId="0" applyNumberFormat="1" applyFill="1" applyBorder="1" applyAlignment="1">
      <alignment horizontal="center"/>
    </xf>
    <xf numFmtId="9" fontId="20" fillId="0" borderId="18" xfId="0" applyNumberFormat="1" applyFont="1" applyBorder="1" applyAlignment="1">
      <alignment horizontal="center"/>
    </xf>
    <xf numFmtId="9" fontId="20" fillId="0" borderId="8" xfId="0" applyNumberFormat="1" applyFon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0" xfId="0" applyNumberFormat="1" applyFont="1" applyFill="1" applyBorder="1" applyAlignment="1">
      <alignment horizontal="center"/>
    </xf>
    <xf numFmtId="1" fontId="20" fillId="0" borderId="0" xfId="0" applyNumberFormat="1" applyFont="1" applyFill="1" applyBorder="1" applyAlignment="1">
      <alignment horizontal="center"/>
    </xf>
    <xf numFmtId="1" fontId="0" fillId="5" borderId="18" xfId="0" applyNumberFormat="1" applyFill="1" applyBorder="1" applyAlignment="1">
      <alignment horizontal="center"/>
    </xf>
    <xf numFmtId="1" fontId="0" fillId="5" borderId="8" xfId="0" applyNumberFormat="1" applyFill="1" applyBorder="1" applyAlignment="1">
      <alignment horizontal="center"/>
    </xf>
    <xf numFmtId="0" fontId="0" fillId="0" borderId="0" xfId="0" applyNumberFormat="1" applyAlignment="1">
      <alignment horizontal="left"/>
    </xf>
    <xf numFmtId="1" fontId="20" fillId="0" borderId="9" xfId="0" applyNumberFormat="1" applyFont="1" applyFill="1" applyBorder="1" applyAlignment="1">
      <alignment horizontal="center"/>
    </xf>
    <xf numFmtId="1" fontId="22" fillId="4" borderId="1" xfId="0" applyNumberFormat="1" applyFont="1" applyFill="1" applyBorder="1" applyAlignment="1">
      <alignment horizontal="center"/>
    </xf>
    <xf numFmtId="1" fontId="0" fillId="3" borderId="5" xfId="0" applyNumberFormat="1" applyFill="1" applyBorder="1" applyAlignment="1">
      <alignment horizontal="center"/>
    </xf>
    <xf numFmtId="1" fontId="22" fillId="4" borderId="6" xfId="0" applyNumberFormat="1" applyFont="1" applyFill="1" applyBorder="1" applyAlignment="1">
      <alignment horizontal="center"/>
    </xf>
    <xf numFmtId="1" fontId="0" fillId="0" borderId="7" xfId="0" applyNumberFormat="1" applyBorder="1" applyAlignment="1">
      <alignment horizontal="center"/>
    </xf>
    <xf numFmtId="0" fontId="20" fillId="0" borderId="21" xfId="0" applyFont="1" applyBorder="1" applyAlignment="1">
      <alignment horizontal="center"/>
    </xf>
    <xf numFmtId="0" fontId="1" fillId="2" borderId="22" xfId="0" applyFont="1" applyFill="1" applyBorder="1" applyAlignment="1">
      <alignment horizontal="center" vertical="center" wrapText="1"/>
    </xf>
    <xf numFmtId="1" fontId="0" fillId="4" borderId="19" xfId="0" applyNumberFormat="1" applyFont="1" applyFill="1" applyBorder="1" applyAlignment="1">
      <alignment horizontal="center"/>
    </xf>
    <xf numFmtId="1" fontId="0" fillId="3" borderId="19" xfId="0" applyNumberFormat="1" applyFont="1" applyFill="1" applyBorder="1" applyAlignment="1">
      <alignment horizontal="center"/>
    </xf>
    <xf numFmtId="9" fontId="20" fillId="0" borderId="19" xfId="0" applyNumberFormat="1" applyFont="1" applyFill="1" applyBorder="1" applyAlignment="1">
      <alignment horizontal="center"/>
    </xf>
    <xf numFmtId="0" fontId="0" fillId="0" borderId="9" xfId="0" applyBorder="1" applyAlignment="1">
      <alignment horizontal="left"/>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4" xfId="0" applyBorder="1" applyAlignment="1">
      <alignment/>
    </xf>
    <xf numFmtId="0" fontId="0" fillId="0" borderId="23" xfId="0" applyBorder="1" applyAlignment="1">
      <alignment/>
    </xf>
    <xf numFmtId="0" fontId="0" fillId="0" borderId="21" xfId="0" applyFont="1" applyBorder="1" applyAlignment="1">
      <alignment horizontal="center"/>
    </xf>
    <xf numFmtId="0" fontId="20" fillId="0" borderId="10" xfId="0" applyFont="1" applyBorder="1" applyAlignment="1">
      <alignment horizontal="center"/>
    </xf>
    <xf numFmtId="1" fontId="0" fillId="4" borderId="17" xfId="0" applyNumberFormat="1" applyFill="1" applyBorder="1" applyAlignment="1">
      <alignment horizontal="center"/>
    </xf>
    <xf numFmtId="1" fontId="22" fillId="4" borderId="9" xfId="0" applyNumberFormat="1" applyFont="1" applyFill="1" applyBorder="1" applyAlignment="1">
      <alignment horizontal="center"/>
    </xf>
    <xf numFmtId="0" fontId="0" fillId="0" borderId="25" xfId="0" applyFont="1" applyBorder="1" applyAlignment="1">
      <alignment horizontal="center"/>
    </xf>
    <xf numFmtId="1" fontId="20" fillId="5" borderId="8" xfId="0" applyNumberFormat="1" applyFont="1" applyFill="1" applyBorder="1" applyAlignment="1">
      <alignment horizontal="center"/>
    </xf>
    <xf numFmtId="0" fontId="1" fillId="0" borderId="0" xfId="0" applyFont="1" applyFill="1" applyAlignment="1">
      <alignment/>
    </xf>
    <xf numFmtId="0" fontId="29" fillId="0" borderId="0" xfId="0" applyFont="1" applyFill="1" applyAlignment="1">
      <alignment/>
    </xf>
    <xf numFmtId="0" fontId="39" fillId="0" borderId="0" xfId="0" applyFont="1" applyAlignment="1">
      <alignment/>
    </xf>
    <xf numFmtId="0" fontId="41" fillId="0" borderId="0" xfId="0" applyFont="1" applyAlignment="1">
      <alignment/>
    </xf>
    <xf numFmtId="0" fontId="43" fillId="0" borderId="0" xfId="0" applyFont="1" applyFill="1" applyAlignment="1">
      <alignment/>
    </xf>
    <xf numFmtId="1" fontId="0" fillId="4" borderId="20" xfId="0" applyNumberFormat="1" applyFont="1" applyFill="1" applyBorder="1" applyAlignment="1">
      <alignment horizontal="center"/>
    </xf>
    <xf numFmtId="1" fontId="0" fillId="3" borderId="20" xfId="0" applyNumberFormat="1" applyFill="1" applyBorder="1" applyAlignment="1">
      <alignment horizontal="center"/>
    </xf>
    <xf numFmtId="1" fontId="22" fillId="3" borderId="20" xfId="0" applyNumberFormat="1" applyFont="1" applyFill="1" applyBorder="1" applyAlignment="1">
      <alignment horizontal="center"/>
    </xf>
    <xf numFmtId="1" fontId="0" fillId="0" borderId="20" xfId="0" applyNumberFormat="1" applyFill="1" applyBorder="1" applyAlignment="1">
      <alignment horizontal="center"/>
    </xf>
    <xf numFmtId="1" fontId="0" fillId="0" borderId="19" xfId="0" applyNumberFormat="1" applyFill="1" applyBorder="1" applyAlignment="1">
      <alignment horizontal="center"/>
    </xf>
    <xf numFmtId="1" fontId="0" fillId="4" borderId="19" xfId="0" applyNumberFormat="1" applyFill="1" applyBorder="1" applyAlignment="1">
      <alignment horizontal="center"/>
    </xf>
    <xf numFmtId="1" fontId="0" fillId="4" borderId="20" xfId="0" applyNumberFormat="1" applyFill="1" applyBorder="1" applyAlignment="1">
      <alignment horizontal="center"/>
    </xf>
    <xf numFmtId="15" fontId="0" fillId="0" borderId="7" xfId="0" applyNumberFormat="1" applyBorder="1" applyAlignment="1">
      <alignment horizontal="left"/>
    </xf>
    <xf numFmtId="1" fontId="0" fillId="3" borderId="21" xfId="0" applyNumberFormat="1" applyFill="1" applyBorder="1" applyAlignment="1">
      <alignment horizontal="center"/>
    </xf>
    <xf numFmtId="1" fontId="0" fillId="3" borderId="10" xfId="0" applyNumberFormat="1" applyFill="1" applyBorder="1" applyAlignment="1">
      <alignment horizontal="center"/>
    </xf>
    <xf numFmtId="1" fontId="0" fillId="3" borderId="10" xfId="0" applyNumberFormat="1" applyFont="1" applyFill="1" applyBorder="1" applyAlignment="1">
      <alignment horizontal="center"/>
    </xf>
    <xf numFmtId="1" fontId="21" fillId="3" borderId="10" xfId="0" applyNumberFormat="1" applyFont="1" applyFill="1" applyBorder="1" applyAlignment="1">
      <alignment horizontal="center"/>
    </xf>
    <xf numFmtId="1" fontId="0" fillId="0" borderId="10" xfId="0" applyNumberFormat="1" applyBorder="1" applyAlignment="1">
      <alignment horizontal="center"/>
    </xf>
    <xf numFmtId="1" fontId="0" fillId="0" borderId="10" xfId="0" applyNumberFormat="1" applyFill="1" applyBorder="1" applyAlignment="1">
      <alignment horizontal="center"/>
    </xf>
    <xf numFmtId="0" fontId="3" fillId="0" borderId="0" xfId="20" applyAlignment="1">
      <alignment/>
    </xf>
    <xf numFmtId="0" fontId="3" fillId="0" borderId="0" xfId="20" applyFill="1" applyAlignment="1">
      <alignment/>
    </xf>
    <xf numFmtId="9" fontId="0" fillId="0" borderId="19" xfId="0" applyNumberFormat="1" applyFont="1" applyFill="1" applyBorder="1" applyAlignment="1">
      <alignment horizontal="center"/>
    </xf>
    <xf numFmtId="9" fontId="0" fillId="0" borderId="2" xfId="0" applyNumberFormat="1" applyFont="1" applyFill="1" applyBorder="1" applyAlignment="1">
      <alignment horizontal="center"/>
    </xf>
    <xf numFmtId="9" fontId="0" fillId="0" borderId="16" xfId="0" applyNumberFormat="1" applyFont="1" applyFill="1" applyBorder="1" applyAlignment="1">
      <alignment horizontal="center"/>
    </xf>
    <xf numFmtId="0" fontId="3" fillId="0" borderId="0" xfId="20" applyFont="1" applyFill="1" applyAlignment="1">
      <alignment/>
    </xf>
    <xf numFmtId="0" fontId="3" fillId="0" borderId="0" xfId="20" applyFont="1" applyAlignment="1">
      <alignment/>
    </xf>
    <xf numFmtId="0" fontId="0" fillId="0" borderId="9" xfId="0" applyBorder="1" applyAlignment="1">
      <alignment horizontal="center"/>
    </xf>
    <xf numFmtId="0" fontId="3" fillId="0" borderId="1" xfId="20" applyBorder="1" applyAlignment="1">
      <alignment horizontal="left"/>
    </xf>
    <xf numFmtId="0" fontId="1" fillId="0" borderId="0" xfId="0" applyFont="1" applyAlignment="1">
      <alignment/>
    </xf>
    <xf numFmtId="0" fontId="22" fillId="0" borderId="7" xfId="0" applyFont="1" applyBorder="1" applyAlignment="1">
      <alignment horizontal="left"/>
    </xf>
    <xf numFmtId="0" fontId="22" fillId="0" borderId="9" xfId="0" applyFont="1" applyBorder="1" applyAlignment="1">
      <alignment horizontal="left"/>
    </xf>
    <xf numFmtId="0" fontId="21" fillId="0" borderId="2" xfId="0" applyFont="1" applyBorder="1" applyAlignment="1">
      <alignment horizontal="left"/>
    </xf>
    <xf numFmtId="0" fontId="23" fillId="4" borderId="0" xfId="0" applyFont="1" applyFill="1" applyAlignment="1">
      <alignment/>
    </xf>
    <xf numFmtId="0" fontId="1" fillId="4" borderId="0" xfId="0" applyFont="1" applyFill="1" applyAlignment="1">
      <alignment/>
    </xf>
    <xf numFmtId="46" fontId="1" fillId="4" borderId="0" xfId="0" applyNumberFormat="1" applyFont="1" applyFill="1" applyAlignment="1">
      <alignment/>
    </xf>
    <xf numFmtId="0" fontId="46" fillId="4" borderId="0" xfId="0" applyFont="1" applyFill="1" applyAlignment="1">
      <alignment/>
    </xf>
    <xf numFmtId="0" fontId="20" fillId="0" borderId="0" xfId="0" applyNumberFormat="1" applyFont="1" applyAlignment="1">
      <alignment horizontal="left"/>
    </xf>
    <xf numFmtId="0" fontId="37" fillId="0" borderId="0" xfId="0" applyFont="1" applyFill="1" applyAlignment="1">
      <alignment/>
    </xf>
    <xf numFmtId="0" fontId="0" fillId="0" borderId="0" xfId="0" applyFont="1" applyAlignment="1">
      <alignment/>
    </xf>
    <xf numFmtId="0" fontId="0" fillId="0" borderId="1" xfId="0" applyFill="1" applyBorder="1" applyAlignment="1">
      <alignment horizontal="left"/>
    </xf>
    <xf numFmtId="0" fontId="22" fillId="0" borderId="9" xfId="0" applyFont="1" applyFill="1" applyBorder="1" applyAlignment="1">
      <alignment horizontal="left"/>
    </xf>
    <xf numFmtId="0" fontId="23" fillId="6" borderId="0" xfId="0" applyFont="1" applyFill="1" applyAlignment="1">
      <alignment/>
    </xf>
    <xf numFmtId="0" fontId="0" fillId="6" borderId="0" xfId="0" applyFill="1" applyAlignment="1">
      <alignment/>
    </xf>
    <xf numFmtId="0" fontId="25" fillId="0" borderId="26" xfId="0" applyFont="1" applyBorder="1" applyAlignment="1">
      <alignment horizontal="center" vertical="center" wrapText="1"/>
    </xf>
    <xf numFmtId="0" fontId="25" fillId="0" borderId="27"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27" xfId="0" applyFont="1" applyBorder="1" applyAlignment="1">
      <alignment horizontal="center" vertical="center" wrapText="1"/>
    </xf>
    <xf numFmtId="0" fontId="25" fillId="0" borderId="26" xfId="0" applyFont="1" applyBorder="1" applyAlignment="1">
      <alignment horizontal="left"/>
    </xf>
    <xf numFmtId="0" fontId="25" fillId="0" borderId="27" xfId="0" applyFont="1" applyBorder="1" applyAlignment="1">
      <alignment horizontal="left"/>
    </xf>
    <xf numFmtId="0" fontId="29" fillId="0" borderId="26"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FF0000"/>
                </a:solidFill>
                <a:latin typeface="Arial"/>
                <a:ea typeface="Arial"/>
                <a:cs typeface="Arial"/>
              </a:rPr>
              <a:t>Number of Papers</a:t>
            </a:r>
            <a:r>
              <a:rPr lang="en-US" cap="none" sz="150" b="1" i="0" u="none" baseline="0">
                <a:latin typeface="Arial"/>
                <a:ea typeface="Arial"/>
                <a:cs typeface="Arial"/>
              </a:rPr>
              <a:t> Published in the Proceedings of the IEEE International Ultrasonics Symposia (</a:t>
            </a:r>
            <a:r>
              <a:rPr lang="en-US" cap="none" sz="150" b="1" i="0" u="none" baseline="0">
                <a:solidFill>
                  <a:srgbClr val="0000FF"/>
                </a:solidFill>
                <a:latin typeface="Arial"/>
                <a:ea typeface="Arial"/>
                <a:cs typeface="Arial"/>
              </a:rPr>
              <a:t>1962-2008</a:t>
            </a:r>
            <a:r>
              <a:rPr lang="en-US" cap="none" sz="150" b="1" i="0" u="none" baseline="0">
                <a:latin typeface="Arial"/>
                <a:ea typeface="Arial"/>
                <a:cs typeface="Arial"/>
              </a:rPr>
              <a:t>) - </a:t>
            </a:r>
            <a:r>
              <a:rPr lang="en-US" cap="none" sz="125" b="1" i="0" u="none" baseline="0">
                <a:latin typeface="Arial"/>
                <a:ea typeface="Arial"/>
                <a:cs typeface="Arial"/>
              </a:rPr>
              <a:t>"0" values mean no proceedings published</a:t>
            </a:r>
          </a:p>
        </c:rich>
      </c:tx>
      <c:layout/>
      <c:spPr>
        <a:noFill/>
        <a:ln>
          <a:noFill/>
        </a:ln>
      </c:spPr>
    </c:title>
    <c:plotArea>
      <c:layout/>
      <c:barChart>
        <c:barDir val="col"/>
        <c:grouping val="clustered"/>
        <c:varyColors val="0"/>
        <c:ser>
          <c:idx val="0"/>
          <c:order val="0"/>
          <c:tx>
            <c:strRef>
              <c:f>'IUS Original_Data'!$AE$7</c:f>
              <c:strCache>
                <c:ptCount val="1"/>
                <c:pt idx="0">
                  <c:v># of Papers in Proceedings</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100" b="0" i="0" u="none" baseline="0">
                    <a:latin typeface="Arial"/>
                    <a:ea typeface="Arial"/>
                    <a:cs typeface="Arial"/>
                  </a:defRPr>
                </a:pPr>
              </a:p>
            </c:txPr>
            <c:dLblPos val="inEnd"/>
            <c:showLegendKey val="0"/>
            <c:showVal val="1"/>
            <c:showBubbleSize val="0"/>
            <c:showCatName val="0"/>
            <c:showSerName val="0"/>
            <c:showPercent val="0"/>
          </c:dLbls>
          <c:cat>
            <c:numRef>
              <c:f>'IUS Original_Data'!$D$9:$D$55</c:f>
              <c:numCache/>
            </c:numRef>
          </c:cat>
          <c:val>
            <c:numRef>
              <c:f>'IUS Original_Data'!$AE$9:$AE$55</c:f>
              <c:numCache/>
            </c:numRef>
          </c:val>
        </c:ser>
        <c:overlap val="100"/>
        <c:gapWidth val="50"/>
        <c:axId val="118227"/>
        <c:axId val="1064044"/>
      </c:barChart>
      <c:catAx>
        <c:axId val="118227"/>
        <c:scaling>
          <c:orientation val="minMax"/>
        </c:scaling>
        <c:axPos val="b"/>
        <c:title>
          <c:tx>
            <c:rich>
              <a:bodyPr vert="horz" rot="0" anchor="ctr"/>
              <a:lstStyle/>
              <a:p>
                <a:pPr algn="ctr">
                  <a:defRPr/>
                </a:pPr>
                <a:r>
                  <a:rPr lang="en-US" cap="none" sz="15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 b="0" i="0" u="none" baseline="0">
                <a:latin typeface="Arial"/>
                <a:ea typeface="Arial"/>
                <a:cs typeface="Arial"/>
              </a:defRPr>
            </a:pPr>
          </a:p>
        </c:txPr>
        <c:crossAx val="1064044"/>
        <c:crosses val="autoZero"/>
        <c:auto val="1"/>
        <c:lblOffset val="100"/>
        <c:tickLblSkip val="1"/>
        <c:noMultiLvlLbl val="0"/>
      </c:catAx>
      <c:valAx>
        <c:axId val="1064044"/>
        <c:scaling>
          <c:orientation val="minMax"/>
          <c:max val="1500"/>
          <c:min val="0"/>
        </c:scaling>
        <c:axPos val="l"/>
        <c:title>
          <c:tx>
            <c:rich>
              <a:bodyPr vert="horz" rot="-5400000" anchor="ctr"/>
              <a:lstStyle/>
              <a:p>
                <a:pPr algn="ctr">
                  <a:defRPr/>
                </a:pPr>
                <a:r>
                  <a:rPr lang="en-US" cap="none" sz="1100" b="1" i="0" u="none" baseline="0">
                    <a:latin typeface="Arial"/>
                    <a:ea typeface="Arial"/>
                    <a:cs typeface="Arial"/>
                  </a:rPr>
                  <a:t>Number of Papers</a:t>
                </a:r>
              </a:p>
            </c:rich>
          </c:tx>
          <c:layout/>
          <c:overlay val="0"/>
          <c:spPr>
            <a:noFill/>
            <a:ln>
              <a:noFill/>
            </a:ln>
          </c:spPr>
        </c:title>
        <c:majorGridlines/>
        <c:delete val="0"/>
        <c:numFmt formatCode="General" sourceLinked="1"/>
        <c:majorTickMark val="out"/>
        <c:minorTickMark val="none"/>
        <c:tickLblPos val="nextTo"/>
        <c:crossAx val="118227"/>
        <c:crossesAt val="1"/>
        <c:crossBetween val="between"/>
        <c:dispUnits/>
        <c:majorUnit val="150"/>
        <c:minorUnit val="30"/>
      </c:valAx>
      <c:spPr>
        <a:solidFill>
          <a:srgbClr val="CCFFFF"/>
        </a:solidFill>
        <a:ln w="12700">
          <a:solidFill>
            <a:srgbClr val="808080"/>
          </a:solidFill>
        </a:ln>
      </c:spPr>
    </c:plotArea>
    <c:plotVisOnly val="1"/>
    <c:dispBlanksAs val="gap"/>
    <c:showDLblsOverMax val="0"/>
  </c:chart>
  <c:spPr>
    <a:noFill/>
    <a:ln>
      <a:noFill/>
    </a:ln>
  </c:spPr>
  <c:txPr>
    <a:bodyPr vert="horz" rot="0"/>
    <a:lstStyle/>
    <a:p>
      <a:pPr>
        <a:defRPr lang="en-US" cap="none" sz="1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FF0000"/>
                </a:solidFill>
                <a:latin typeface="Arial"/>
                <a:ea typeface="Arial"/>
                <a:cs typeface="Arial"/>
              </a:rPr>
              <a:t># of Visits</a:t>
            </a:r>
            <a:r>
              <a:rPr lang="en-US" cap="none" sz="1100" b="1" i="0" u="none" baseline="0">
                <a:latin typeface="Arial"/>
                <a:ea typeface="Arial"/>
                <a:cs typeface="Arial"/>
              </a:rPr>
              <a:t> of the Home Page of the 2008 IEEE International Ultrasonics Symposia Website  (Conference Dates: November 2-5, 2008)</a:t>
            </a:r>
          </a:p>
        </c:rich>
      </c:tx>
      <c:layout>
        <c:manualLayout>
          <c:xMode val="factor"/>
          <c:yMode val="factor"/>
          <c:x val="0.041"/>
          <c:y val="-0.02075"/>
        </c:manualLayout>
      </c:layout>
      <c:spPr>
        <a:noFill/>
        <a:ln>
          <a:noFill/>
        </a:ln>
      </c:spPr>
    </c:title>
    <c:plotArea>
      <c:layout>
        <c:manualLayout>
          <c:xMode val="edge"/>
          <c:yMode val="edge"/>
          <c:x val="0.0305"/>
          <c:y val="0.10975"/>
          <c:w val="0.9695"/>
          <c:h val="0.86125"/>
        </c:manualLayout>
      </c:layout>
      <c:lineChart>
        <c:grouping val="standard"/>
        <c:varyColors val="0"/>
        <c:ser>
          <c:idx val="0"/>
          <c:order val="0"/>
          <c:tx>
            <c:strRef>
              <c:f>'IUS Original_Data'!$BX$7</c:f>
              <c:strCache>
                <c:ptCount val="1"/>
                <c:pt idx="0">
                  <c:v>Counts</c:v>
                </c:pt>
              </c:strCache>
            </c:strRef>
          </c:tx>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0"/>
          </c:dLbls>
          <c:cat>
            <c:strRef>
              <c:f>'IUS Original_Data'!$BW$8:$BW$26</c:f>
              <c:strCache>
                <c:ptCount val="19"/>
                <c:pt idx="0">
                  <c:v>38932</c:v>
                </c:pt>
                <c:pt idx="1">
                  <c:v>39269</c:v>
                </c:pt>
                <c:pt idx="2">
                  <c:v>39486</c:v>
                </c:pt>
                <c:pt idx="3">
                  <c:v>39573</c:v>
                </c:pt>
                <c:pt idx="4">
                  <c:v>39578</c:v>
                </c:pt>
                <c:pt idx="5">
                  <c:v>39621</c:v>
                </c:pt>
                <c:pt idx="6">
                  <c:v>39631</c:v>
                </c:pt>
                <c:pt idx="7">
                  <c:v>39663</c:v>
                </c:pt>
                <c:pt idx="8">
                  <c:v>39683</c:v>
                </c:pt>
                <c:pt idx="9">
                  <c:v>39703</c:v>
                </c:pt>
                <c:pt idx="10">
                  <c:v>39719</c:v>
                </c:pt>
                <c:pt idx="11">
                  <c:v>39731</c:v>
                </c:pt>
                <c:pt idx="12">
                  <c:v>39745</c:v>
                </c:pt>
                <c:pt idx="13">
                  <c:v>39763</c:v>
                </c:pt>
                <c:pt idx="14">
                  <c:v>39813</c:v>
                </c:pt>
                <c:pt idx="15">
                  <c:v>39854</c:v>
                </c:pt>
                <c:pt idx="16">
                  <c:v>39855</c:v>
                </c:pt>
                <c:pt idx="17">
                  <c:v>39928</c:v>
                </c:pt>
                <c:pt idx="18">
                  <c:v>40009</c:v>
                </c:pt>
              </c:strCache>
            </c:strRef>
          </c:cat>
          <c:val>
            <c:numRef>
              <c:f>'IUS Original_Data'!$BX$8:$BX$26</c:f>
              <c:numCache>
                <c:ptCount val="19"/>
                <c:pt idx="0">
                  <c:v>1</c:v>
                </c:pt>
                <c:pt idx="1">
                  <c:v>1228</c:v>
                </c:pt>
                <c:pt idx="2">
                  <c:v>5590</c:v>
                </c:pt>
                <c:pt idx="3">
                  <c:v>16547</c:v>
                </c:pt>
                <c:pt idx="4">
                  <c:v>17315</c:v>
                </c:pt>
                <c:pt idx="5">
                  <c:v>21476</c:v>
                </c:pt>
                <c:pt idx="6">
                  <c:v>23190</c:v>
                </c:pt>
                <c:pt idx="7">
                  <c:v>27618</c:v>
                </c:pt>
                <c:pt idx="8">
                  <c:v>29721</c:v>
                </c:pt>
                <c:pt idx="9">
                  <c:v>35005</c:v>
                </c:pt>
                <c:pt idx="10">
                  <c:v>37692</c:v>
                </c:pt>
                <c:pt idx="11">
                  <c:v>40697</c:v>
                </c:pt>
                <c:pt idx="12">
                  <c:v>43947</c:v>
                </c:pt>
                <c:pt idx="13">
                  <c:v>49401</c:v>
                </c:pt>
                <c:pt idx="14">
                  <c:v>52648</c:v>
                </c:pt>
                <c:pt idx="15">
                  <c:v>53867</c:v>
                </c:pt>
                <c:pt idx="16">
                  <c:v>54235</c:v>
                </c:pt>
                <c:pt idx="17">
                  <c:v>55898</c:v>
                </c:pt>
                <c:pt idx="18">
                  <c:v>57055</c:v>
                </c:pt>
              </c:numCache>
            </c:numRef>
          </c:val>
          <c:smooth val="0"/>
        </c:ser>
        <c:marker val="1"/>
        <c:axId val="27227165"/>
        <c:axId val="43717894"/>
      </c:lineChart>
      <c:dateAx>
        <c:axId val="27227165"/>
        <c:scaling>
          <c:orientation val="minMax"/>
          <c:max val="40009"/>
          <c:min val="38930"/>
        </c:scaling>
        <c:axPos val="b"/>
        <c:title>
          <c:tx>
            <c:rich>
              <a:bodyPr vert="horz" rot="0" anchor="ctr"/>
              <a:lstStyle/>
              <a:p>
                <a:pPr algn="ctr">
                  <a:defRPr/>
                </a:pPr>
                <a:r>
                  <a:rPr lang="en-US" cap="none" sz="1050" b="1" i="0" u="none" baseline="0">
                    <a:latin typeface="Arial"/>
                    <a:ea typeface="Arial"/>
                    <a:cs typeface="Arial"/>
                  </a:rPr>
                  <a:t>Time (Month)</a:t>
                </a:r>
              </a:p>
            </c:rich>
          </c:tx>
          <c:layout>
            <c:manualLayout>
              <c:xMode val="factor"/>
              <c:yMode val="factor"/>
              <c:x val="-0.007"/>
              <c:y val="0.00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latin typeface="Arial"/>
                <a:ea typeface="Arial"/>
                <a:cs typeface="Arial"/>
              </a:defRPr>
            </a:pPr>
          </a:p>
        </c:txPr>
        <c:crossAx val="43717894"/>
        <c:crosses val="autoZero"/>
        <c:auto val="0"/>
        <c:baseTimeUnit val="days"/>
        <c:majorUnit val="1"/>
        <c:majorTimeUnit val="months"/>
        <c:minorUnit val="2"/>
        <c:minorTimeUnit val="days"/>
        <c:noMultiLvlLbl val="0"/>
      </c:dateAx>
      <c:valAx>
        <c:axId val="43717894"/>
        <c:scaling>
          <c:orientation val="minMax"/>
          <c:max val="60000"/>
          <c:min val="0"/>
        </c:scaling>
        <c:axPos val="l"/>
        <c:title>
          <c:tx>
            <c:rich>
              <a:bodyPr vert="horz" rot="-5400000" anchor="ctr"/>
              <a:lstStyle/>
              <a:p>
                <a:pPr algn="ctr">
                  <a:defRPr/>
                </a:pPr>
                <a:r>
                  <a:rPr lang="en-US" cap="none" sz="1100" b="1" i="0" u="none" baseline="0">
                    <a:latin typeface="Arial"/>
                    <a:ea typeface="Arial"/>
                    <a:cs typeface="Arial"/>
                  </a:rPr>
                  <a:t>Number of Visits *</a:t>
                </a:r>
              </a:p>
            </c:rich>
          </c:tx>
          <c:layout>
            <c:manualLayout>
              <c:xMode val="factor"/>
              <c:yMode val="factor"/>
              <c:x val="-0.00425"/>
              <c:y val="-0.00075"/>
            </c:manualLayout>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7227165"/>
        <c:crossesAt val="1"/>
        <c:crossBetween val="between"/>
        <c:dispUnits/>
        <c:majorUnit val="6000"/>
        <c:minorUnit val="1200"/>
      </c:valAx>
      <c:spPr>
        <a:solidFill>
          <a:srgbClr val="CCFFFF"/>
        </a:solidFill>
        <a:ln w="12700">
          <a:solidFill>
            <a:srgbClr val="808080"/>
          </a:solidFill>
        </a:ln>
      </c:spPr>
    </c:plotArea>
    <c:plotVisOnly val="1"/>
    <c:dispBlanksAs val="gap"/>
    <c:showDLblsOverMax val="0"/>
  </c:chart>
  <c:spPr>
    <a:solidFill>
      <a:srgbClr val="CCFFCC"/>
    </a:solidFill>
    <a:ln w="3175">
      <a:solidFill>
        <a:srgbClr val="FF99CC"/>
      </a:solidFill>
    </a:ln>
  </c:spPr>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FF0000"/>
                </a:solidFill>
                <a:latin typeface="Arial"/>
                <a:ea typeface="Arial"/>
                <a:cs typeface="Arial"/>
              </a:rPr>
              <a:t># of Abstracts Successfully Submitted</a:t>
            </a:r>
            <a:r>
              <a:rPr lang="en-US" cap="none" sz="1100" b="1" i="0" u="none" baseline="0">
                <a:latin typeface="Arial"/>
                <a:ea typeface="Arial"/>
                <a:cs typeface="Arial"/>
              </a:rPr>
              <a:t> to the 2008 IEEE International Ultrasonics Symposium (Submission Deadline: May 4, 2008, PST / May 5, EST)</a:t>
            </a:r>
          </a:p>
        </c:rich>
      </c:tx>
      <c:layout>
        <c:manualLayout>
          <c:xMode val="factor"/>
          <c:yMode val="factor"/>
          <c:x val="0.041"/>
          <c:y val="-0.02075"/>
        </c:manualLayout>
      </c:layout>
      <c:spPr>
        <a:noFill/>
        <a:ln>
          <a:noFill/>
        </a:ln>
      </c:spPr>
    </c:title>
    <c:plotArea>
      <c:layout>
        <c:manualLayout>
          <c:xMode val="edge"/>
          <c:yMode val="edge"/>
          <c:x val="0.0305"/>
          <c:y val="0.1075"/>
          <c:w val="0.9695"/>
          <c:h val="0.845"/>
        </c:manualLayout>
      </c:layout>
      <c:lineChart>
        <c:grouping val="standard"/>
        <c:varyColors val="0"/>
        <c:ser>
          <c:idx val="0"/>
          <c:order val="0"/>
          <c:tx>
            <c:strRef>
              <c:f>'IUS Original_Data'!$CA$7</c:f>
              <c:strCache>
                <c:ptCount val="1"/>
                <c:pt idx="0">
                  <c:v># of Abstracts</c:v>
                </c:pt>
              </c:strCache>
            </c:strRef>
          </c:tx>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0"/>
          </c:dLbls>
          <c:cat>
            <c:strRef>
              <c:f>'IUS Original_Data'!$BZ$8:$BZ$25</c:f>
              <c:strCache>
                <c:ptCount val="18"/>
                <c:pt idx="0">
                  <c:v>39554</c:v>
                </c:pt>
                <c:pt idx="1">
                  <c:v>39555</c:v>
                </c:pt>
                <c:pt idx="2">
                  <c:v>39556</c:v>
                </c:pt>
                <c:pt idx="3">
                  <c:v>39557</c:v>
                </c:pt>
                <c:pt idx="4">
                  <c:v>39558</c:v>
                </c:pt>
                <c:pt idx="5">
                  <c:v>39559</c:v>
                </c:pt>
                <c:pt idx="6">
                  <c:v>39560</c:v>
                </c:pt>
                <c:pt idx="7">
                  <c:v>39561</c:v>
                </c:pt>
                <c:pt idx="8">
                  <c:v>39562</c:v>
                </c:pt>
                <c:pt idx="9">
                  <c:v>39563</c:v>
                </c:pt>
                <c:pt idx="10">
                  <c:v>39564</c:v>
                </c:pt>
                <c:pt idx="11">
                  <c:v>39566</c:v>
                </c:pt>
                <c:pt idx="12">
                  <c:v>39568</c:v>
                </c:pt>
                <c:pt idx="13">
                  <c:v>39569</c:v>
                </c:pt>
                <c:pt idx="14">
                  <c:v>39571</c:v>
                </c:pt>
                <c:pt idx="15">
                  <c:v>39572</c:v>
                </c:pt>
                <c:pt idx="16">
                  <c:v>39573</c:v>
                </c:pt>
              </c:strCache>
            </c:strRef>
          </c:cat>
          <c:val>
            <c:numRef>
              <c:f>'IUS Original_Data'!$CA$8:$CA$25</c:f>
              <c:numCache>
                <c:ptCount val="18"/>
                <c:pt idx="0">
                  <c:v>10</c:v>
                </c:pt>
                <c:pt idx="1">
                  <c:v>13</c:v>
                </c:pt>
                <c:pt idx="2">
                  <c:v>15</c:v>
                </c:pt>
                <c:pt idx="3">
                  <c:v>18</c:v>
                </c:pt>
                <c:pt idx="4">
                  <c:v>18</c:v>
                </c:pt>
                <c:pt idx="5">
                  <c:v>27</c:v>
                </c:pt>
                <c:pt idx="6">
                  <c:v>37</c:v>
                </c:pt>
                <c:pt idx="7">
                  <c:v>48</c:v>
                </c:pt>
                <c:pt idx="8">
                  <c:v>56</c:v>
                </c:pt>
                <c:pt idx="9">
                  <c:v>59</c:v>
                </c:pt>
                <c:pt idx="10">
                  <c:v>63</c:v>
                </c:pt>
                <c:pt idx="11">
                  <c:v>98</c:v>
                </c:pt>
                <c:pt idx="12">
                  <c:v>180</c:v>
                </c:pt>
                <c:pt idx="13">
                  <c:v>210</c:v>
                </c:pt>
                <c:pt idx="14">
                  <c:v>529</c:v>
                </c:pt>
                <c:pt idx="15">
                  <c:v>712</c:v>
                </c:pt>
                <c:pt idx="16">
                  <c:v>917</c:v>
                </c:pt>
              </c:numCache>
            </c:numRef>
          </c:val>
          <c:smooth val="0"/>
        </c:ser>
        <c:marker val="1"/>
        <c:axId val="57916727"/>
        <c:axId val="51488496"/>
      </c:lineChart>
      <c:dateAx>
        <c:axId val="57916727"/>
        <c:scaling>
          <c:orientation val="minMax"/>
          <c:max val="39573"/>
          <c:min val="39554"/>
        </c:scaling>
        <c:axPos val="b"/>
        <c:title>
          <c:tx>
            <c:rich>
              <a:bodyPr vert="horz" rot="0" anchor="ctr"/>
              <a:lstStyle/>
              <a:p>
                <a:pPr algn="ctr">
                  <a:defRPr/>
                </a:pPr>
                <a:r>
                  <a:rPr lang="en-US" cap="none" sz="1050" b="1" i="0" u="none" baseline="0">
                    <a:latin typeface="Arial"/>
                    <a:ea typeface="Arial"/>
                    <a:cs typeface="Arial"/>
                  </a:rPr>
                  <a:t>Time - EST (Day)</a:t>
                </a:r>
              </a:p>
            </c:rich>
          </c:tx>
          <c:layout>
            <c:manualLayout>
              <c:xMode val="factor"/>
              <c:yMode val="factor"/>
              <c:x val="-0.007"/>
              <c:y val="0.00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latin typeface="Arial"/>
                <a:ea typeface="Arial"/>
                <a:cs typeface="Arial"/>
              </a:defRPr>
            </a:pPr>
          </a:p>
        </c:txPr>
        <c:crossAx val="51488496"/>
        <c:crosses val="autoZero"/>
        <c:auto val="0"/>
        <c:baseTimeUnit val="days"/>
        <c:majorUnit val="1"/>
        <c:majorTimeUnit val="days"/>
        <c:minorUnit val="1"/>
        <c:minorTimeUnit val="days"/>
        <c:noMultiLvlLbl val="0"/>
      </c:dateAx>
      <c:valAx>
        <c:axId val="51488496"/>
        <c:scaling>
          <c:orientation val="minMax"/>
          <c:max val="1500"/>
          <c:min val="0"/>
        </c:scaling>
        <c:axPos val="l"/>
        <c:title>
          <c:tx>
            <c:rich>
              <a:bodyPr vert="horz" rot="-5400000" anchor="ctr"/>
              <a:lstStyle/>
              <a:p>
                <a:pPr algn="ctr">
                  <a:defRPr/>
                </a:pPr>
                <a:r>
                  <a:rPr lang="en-US" cap="none" sz="1100" b="1" i="0" u="none" baseline="0">
                    <a:latin typeface="Arial"/>
                    <a:ea typeface="Arial"/>
                    <a:cs typeface="Arial"/>
                  </a:rPr>
                  <a:t>Number of Abstracts *</a:t>
                </a:r>
              </a:p>
            </c:rich>
          </c:tx>
          <c:layout>
            <c:manualLayout>
              <c:xMode val="factor"/>
              <c:yMode val="factor"/>
              <c:x val="-0.00425"/>
              <c:y val="-0.00075"/>
            </c:manualLayout>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7916727"/>
        <c:crossesAt val="1"/>
        <c:crossBetween val="between"/>
        <c:dispUnits/>
        <c:majorUnit val="150"/>
        <c:minorUnit val="30"/>
      </c:valAx>
      <c:spPr>
        <a:solidFill>
          <a:srgbClr val="CCFFFF"/>
        </a:solidFill>
        <a:ln w="12700">
          <a:solidFill>
            <a:srgbClr val="808080"/>
          </a:solidFill>
        </a:ln>
      </c:spPr>
    </c:plotArea>
    <c:plotVisOnly val="1"/>
    <c:dispBlanksAs val="gap"/>
    <c:showDLblsOverMax val="0"/>
  </c:chart>
  <c:spPr>
    <a:solidFill>
      <a:srgbClr val="CCFFCC"/>
    </a:solidFill>
    <a:ln w="3175">
      <a:solidFill>
        <a:srgbClr val="FF99CC"/>
      </a:solidFill>
    </a:ln>
  </c:spPr>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FF0000"/>
                </a:solidFill>
                <a:latin typeface="Arial"/>
                <a:ea typeface="Arial"/>
                <a:cs typeface="Arial"/>
              </a:rPr>
              <a:t># of Papers Submitted Successfully </a:t>
            </a:r>
            <a:r>
              <a:rPr lang="en-US" cap="none" sz="1100" b="1" i="0" u="none" baseline="0">
                <a:latin typeface="Arial"/>
                <a:ea typeface="Arial"/>
                <a:cs typeface="Arial"/>
              </a:rPr>
              <a:t>to the 2008 IEEE International Ultrasonics Symposium (Submission Deadline: Nov. 2, 2008, Beijing Time)</a:t>
            </a:r>
          </a:p>
        </c:rich>
      </c:tx>
      <c:layout>
        <c:manualLayout>
          <c:xMode val="factor"/>
          <c:yMode val="factor"/>
          <c:x val="0.041"/>
          <c:y val="-0.02075"/>
        </c:manualLayout>
      </c:layout>
      <c:spPr>
        <a:noFill/>
        <a:ln>
          <a:noFill/>
        </a:ln>
      </c:spPr>
    </c:title>
    <c:plotArea>
      <c:layout>
        <c:manualLayout>
          <c:xMode val="edge"/>
          <c:yMode val="edge"/>
          <c:x val="0.0305"/>
          <c:y val="0.10725"/>
          <c:w val="0.9695"/>
          <c:h val="0.85575"/>
        </c:manualLayout>
      </c:layout>
      <c:lineChart>
        <c:grouping val="standard"/>
        <c:varyColors val="0"/>
        <c:ser>
          <c:idx val="0"/>
          <c:order val="0"/>
          <c:tx>
            <c:strRef>
              <c:f>'IUS Original_Data'!$CD$7</c:f>
              <c:strCache>
                <c:ptCount val="1"/>
                <c:pt idx="0">
                  <c:v># of Papers</c:v>
                </c:pt>
              </c:strCache>
            </c:strRef>
          </c:tx>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0"/>
          </c:dLbls>
          <c:cat>
            <c:strRef>
              <c:f>'IUS Original_Data'!$CC$8:$CC$15</c:f>
              <c:strCache>
                <c:ptCount val="8"/>
                <c:pt idx="0">
                  <c:v>39731</c:v>
                </c:pt>
                <c:pt idx="1">
                  <c:v>39734</c:v>
                </c:pt>
                <c:pt idx="2">
                  <c:v>39742</c:v>
                </c:pt>
                <c:pt idx="3">
                  <c:v>39746</c:v>
                </c:pt>
                <c:pt idx="4">
                  <c:v>39750</c:v>
                </c:pt>
                <c:pt idx="5">
                  <c:v>39752</c:v>
                </c:pt>
                <c:pt idx="6">
                  <c:v>39753</c:v>
                </c:pt>
                <c:pt idx="7">
                  <c:v>39754</c:v>
                </c:pt>
              </c:strCache>
            </c:strRef>
          </c:cat>
          <c:val>
            <c:numRef>
              <c:f>'IUS Original_Data'!$CD$8:$CD$15</c:f>
              <c:numCache>
                <c:ptCount val="8"/>
                <c:pt idx="0">
                  <c:v>0</c:v>
                </c:pt>
                <c:pt idx="1">
                  <c:v>13</c:v>
                </c:pt>
                <c:pt idx="2">
                  <c:v>37</c:v>
                </c:pt>
                <c:pt idx="3">
                  <c:v>81</c:v>
                </c:pt>
                <c:pt idx="4">
                  <c:v>171</c:v>
                </c:pt>
                <c:pt idx="5">
                  <c:v>295</c:v>
                </c:pt>
                <c:pt idx="6">
                  <c:v>411</c:v>
                </c:pt>
                <c:pt idx="7">
                  <c:v>553</c:v>
                </c:pt>
              </c:numCache>
            </c:numRef>
          </c:val>
          <c:smooth val="0"/>
        </c:ser>
        <c:marker val="1"/>
        <c:axId val="60743281"/>
        <c:axId val="9818618"/>
      </c:lineChart>
      <c:dateAx>
        <c:axId val="60743281"/>
        <c:scaling>
          <c:orientation val="minMax"/>
          <c:max val="39754"/>
          <c:min val="39731"/>
        </c:scaling>
        <c:axPos val="b"/>
        <c:title>
          <c:tx>
            <c:rich>
              <a:bodyPr vert="horz" rot="0" anchor="ctr"/>
              <a:lstStyle/>
              <a:p>
                <a:pPr algn="ctr">
                  <a:defRPr/>
                </a:pPr>
                <a:r>
                  <a:rPr lang="en-US" cap="none" sz="1000" b="1" i="0" u="none" baseline="0">
                    <a:latin typeface="Arial"/>
                    <a:ea typeface="Arial"/>
                    <a:cs typeface="Arial"/>
                  </a:rPr>
                  <a:t>Time (Day)</a:t>
                </a:r>
              </a:p>
            </c:rich>
          </c:tx>
          <c:layout>
            <c:manualLayout>
              <c:xMode val="factor"/>
              <c:yMode val="factor"/>
              <c:x val="-0.007"/>
              <c:y val="0.00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latin typeface="Arial"/>
                <a:ea typeface="Arial"/>
                <a:cs typeface="Arial"/>
              </a:defRPr>
            </a:pPr>
          </a:p>
        </c:txPr>
        <c:crossAx val="9818618"/>
        <c:crosses val="autoZero"/>
        <c:auto val="0"/>
        <c:baseTimeUnit val="days"/>
        <c:majorUnit val="1"/>
        <c:majorTimeUnit val="days"/>
        <c:minorUnit val="1"/>
        <c:minorTimeUnit val="days"/>
        <c:noMultiLvlLbl val="0"/>
      </c:dateAx>
      <c:valAx>
        <c:axId val="9818618"/>
        <c:scaling>
          <c:orientation val="minMax"/>
          <c:max val="750"/>
          <c:min val="0"/>
        </c:scaling>
        <c:axPos val="l"/>
        <c:title>
          <c:tx>
            <c:rich>
              <a:bodyPr vert="horz" rot="-5400000" anchor="ctr"/>
              <a:lstStyle/>
              <a:p>
                <a:pPr algn="ctr">
                  <a:defRPr/>
                </a:pPr>
                <a:r>
                  <a:rPr lang="en-US" cap="none" sz="1100" b="1" i="0" u="none" baseline="0">
                    <a:latin typeface="Arial"/>
                    <a:ea typeface="Arial"/>
                    <a:cs typeface="Arial"/>
                  </a:rPr>
                  <a:t>Number of Papers *</a:t>
                </a:r>
              </a:p>
            </c:rich>
          </c:tx>
          <c:layout>
            <c:manualLayout>
              <c:xMode val="factor"/>
              <c:yMode val="factor"/>
              <c:x val="-0.00425"/>
              <c:y val="-0.00075"/>
            </c:manualLayout>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0743281"/>
        <c:crossesAt val="1"/>
        <c:crossBetween val="between"/>
        <c:dispUnits/>
        <c:majorUnit val="75"/>
        <c:minorUnit val="15"/>
      </c:valAx>
      <c:spPr>
        <a:solidFill>
          <a:srgbClr val="CCFFFF"/>
        </a:solidFill>
        <a:ln w="12700">
          <a:solidFill>
            <a:srgbClr val="808080"/>
          </a:solidFill>
        </a:ln>
      </c:spPr>
    </c:plotArea>
    <c:plotVisOnly val="1"/>
    <c:dispBlanksAs val="gap"/>
    <c:showDLblsOverMax val="0"/>
  </c:chart>
  <c:spPr>
    <a:solidFill>
      <a:srgbClr val="CCFFCC"/>
    </a:solidFill>
    <a:ln w="3175">
      <a:solidFill>
        <a:srgbClr val="FF99CC"/>
      </a:solidFill>
    </a:ln>
  </c:spPr>
  <c:txPr>
    <a:bodyPr vert="horz" rot="0"/>
    <a:lstStyle/>
    <a:p>
      <a:pPr>
        <a:defRPr lang="en-US" cap="none" sz="8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FF0000"/>
                </a:solidFill>
                <a:latin typeface="Arial"/>
                <a:ea typeface="Arial"/>
                <a:cs typeface="Arial"/>
              </a:rPr>
              <a:t># of Short Course Registrations</a:t>
            </a:r>
            <a:r>
              <a:rPr lang="en-US" cap="none" sz="1100" b="1" i="0" u="none" baseline="0">
                <a:latin typeface="Arial"/>
                <a:ea typeface="Arial"/>
                <a:cs typeface="Arial"/>
              </a:rPr>
              <a:t> of the 2008 IEEE International Ultrasonics Symposium (Early Registration Opened on July 20, 2008) 
 (Conference Dates: November 2-5, 2008)</a:t>
            </a:r>
          </a:p>
        </c:rich>
      </c:tx>
      <c:layout>
        <c:manualLayout>
          <c:xMode val="factor"/>
          <c:yMode val="factor"/>
          <c:x val="0.041"/>
          <c:y val="-0.02075"/>
        </c:manualLayout>
      </c:layout>
      <c:spPr>
        <a:noFill/>
        <a:ln>
          <a:noFill/>
        </a:ln>
      </c:spPr>
    </c:title>
    <c:plotArea>
      <c:layout>
        <c:manualLayout>
          <c:xMode val="edge"/>
          <c:yMode val="edge"/>
          <c:x val="0.0335"/>
          <c:y val="0.10975"/>
          <c:w val="0.9665"/>
          <c:h val="0.85925"/>
        </c:manualLayout>
      </c:layout>
      <c:lineChart>
        <c:grouping val="standard"/>
        <c:varyColors val="0"/>
        <c:ser>
          <c:idx val="0"/>
          <c:order val="0"/>
          <c:tx>
            <c:strRef>
              <c:f>'IUS Original_Data'!$CG$7</c:f>
              <c:strCache>
                <c:ptCount val="1"/>
                <c:pt idx="0">
                  <c:v># of SC Attendees</c:v>
                </c:pt>
              </c:strCache>
            </c:strRef>
          </c:tx>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0"/>
          </c:dLbls>
          <c:cat>
            <c:strRef>
              <c:f>'IUS Original_Data'!$CF$8:$CF$41</c:f>
              <c:strCache>
                <c:ptCount val="34"/>
                <c:pt idx="0">
                  <c:v>39649</c:v>
                </c:pt>
                <c:pt idx="1">
                  <c:v>39654</c:v>
                </c:pt>
                <c:pt idx="2">
                  <c:v>39659</c:v>
                </c:pt>
                <c:pt idx="3">
                  <c:v>39665</c:v>
                </c:pt>
                <c:pt idx="4">
                  <c:v>39670</c:v>
                </c:pt>
                <c:pt idx="5">
                  <c:v>39675</c:v>
                </c:pt>
                <c:pt idx="6">
                  <c:v>39680</c:v>
                </c:pt>
                <c:pt idx="7">
                  <c:v>39685</c:v>
                </c:pt>
                <c:pt idx="8">
                  <c:v>39690</c:v>
                </c:pt>
                <c:pt idx="9">
                  <c:v>39696</c:v>
                </c:pt>
                <c:pt idx="10">
                  <c:v>39701</c:v>
                </c:pt>
                <c:pt idx="11">
                  <c:v>39703</c:v>
                </c:pt>
                <c:pt idx="12">
                  <c:v>39706</c:v>
                </c:pt>
                <c:pt idx="13">
                  <c:v>39711</c:v>
                </c:pt>
                <c:pt idx="14">
                  <c:v>39716</c:v>
                </c:pt>
                <c:pt idx="15">
                  <c:v>39721</c:v>
                </c:pt>
                <c:pt idx="16">
                  <c:v>39724</c:v>
                </c:pt>
                <c:pt idx="17">
                  <c:v>39725</c:v>
                </c:pt>
                <c:pt idx="18">
                  <c:v>39728</c:v>
                </c:pt>
                <c:pt idx="19">
                  <c:v>39730</c:v>
                </c:pt>
                <c:pt idx="20">
                  <c:v>39734</c:v>
                </c:pt>
                <c:pt idx="21">
                  <c:v>39735</c:v>
                </c:pt>
                <c:pt idx="22">
                  <c:v>39736</c:v>
                </c:pt>
                <c:pt idx="23">
                  <c:v>39738</c:v>
                </c:pt>
                <c:pt idx="24">
                  <c:v>39740</c:v>
                </c:pt>
                <c:pt idx="25">
                  <c:v>39741</c:v>
                </c:pt>
                <c:pt idx="26">
                  <c:v>39744</c:v>
                </c:pt>
                <c:pt idx="27">
                  <c:v>39745</c:v>
                </c:pt>
                <c:pt idx="28">
                  <c:v>39746</c:v>
                </c:pt>
                <c:pt idx="29">
                  <c:v>39747</c:v>
                </c:pt>
                <c:pt idx="30">
                  <c:v>39750</c:v>
                </c:pt>
                <c:pt idx="31">
                  <c:v>39752</c:v>
                </c:pt>
                <c:pt idx="32">
                  <c:v>39753</c:v>
                </c:pt>
                <c:pt idx="33">
                  <c:v>39754</c:v>
                </c:pt>
              </c:strCache>
            </c:strRef>
          </c:cat>
          <c:val>
            <c:numRef>
              <c:f>'IUS Original_Data'!$CG$8:$CG$41</c:f>
              <c:numCache>
                <c:ptCount val="34"/>
                <c:pt idx="0">
                  <c:v>0</c:v>
                </c:pt>
                <c:pt idx="1">
                  <c:v>3</c:v>
                </c:pt>
                <c:pt idx="2">
                  <c:v>3</c:v>
                </c:pt>
                <c:pt idx="3">
                  <c:v>12</c:v>
                </c:pt>
                <c:pt idx="4">
                  <c:v>18</c:v>
                </c:pt>
                <c:pt idx="5">
                  <c:v>19</c:v>
                </c:pt>
                <c:pt idx="6">
                  <c:v>30</c:v>
                </c:pt>
                <c:pt idx="7">
                  <c:v>41</c:v>
                </c:pt>
                <c:pt idx="8">
                  <c:v>49</c:v>
                </c:pt>
                <c:pt idx="9">
                  <c:v>110</c:v>
                </c:pt>
                <c:pt idx="10">
                  <c:v>155</c:v>
                </c:pt>
                <c:pt idx="11">
                  <c:v>180</c:v>
                </c:pt>
                <c:pt idx="12">
                  <c:v>190</c:v>
                </c:pt>
                <c:pt idx="13">
                  <c:v>196</c:v>
                </c:pt>
                <c:pt idx="14">
                  <c:v>201</c:v>
                </c:pt>
                <c:pt idx="15">
                  <c:v>209</c:v>
                </c:pt>
                <c:pt idx="16">
                  <c:v>211</c:v>
                </c:pt>
                <c:pt idx="17">
                  <c:v>212</c:v>
                </c:pt>
                <c:pt idx="18">
                  <c:v>213</c:v>
                </c:pt>
                <c:pt idx="19">
                  <c:v>213</c:v>
                </c:pt>
                <c:pt idx="20">
                  <c:v>222</c:v>
                </c:pt>
                <c:pt idx="21">
                  <c:v>231</c:v>
                </c:pt>
                <c:pt idx="22">
                  <c:v>237</c:v>
                </c:pt>
                <c:pt idx="23">
                  <c:v>237</c:v>
                </c:pt>
                <c:pt idx="24">
                  <c:v>240</c:v>
                </c:pt>
                <c:pt idx="25">
                  <c:v>240</c:v>
                </c:pt>
                <c:pt idx="26">
                  <c:v>246</c:v>
                </c:pt>
                <c:pt idx="27">
                  <c:v>245</c:v>
                </c:pt>
                <c:pt idx="28">
                  <c:v>250</c:v>
                </c:pt>
                <c:pt idx="29">
                  <c:v>254</c:v>
                </c:pt>
                <c:pt idx="30">
                  <c:v>266</c:v>
                </c:pt>
                <c:pt idx="31">
                  <c:v>273</c:v>
                </c:pt>
                <c:pt idx="32">
                  <c:v>274</c:v>
                </c:pt>
                <c:pt idx="33">
                  <c:v>292</c:v>
                </c:pt>
              </c:numCache>
            </c:numRef>
          </c:val>
          <c:smooth val="0"/>
        </c:ser>
        <c:marker val="1"/>
        <c:axId val="21258699"/>
        <c:axId val="57110564"/>
      </c:lineChart>
      <c:dateAx>
        <c:axId val="21258699"/>
        <c:scaling>
          <c:orientation val="minMax"/>
          <c:max val="39754"/>
          <c:min val="39649"/>
        </c:scaling>
        <c:axPos val="b"/>
        <c:title>
          <c:tx>
            <c:rich>
              <a:bodyPr vert="horz" rot="0" anchor="ctr"/>
              <a:lstStyle/>
              <a:p>
                <a:pPr algn="ctr">
                  <a:defRPr/>
                </a:pPr>
                <a:r>
                  <a:rPr lang="en-US" cap="none" sz="1050" b="1" i="0" u="none" baseline="0">
                    <a:latin typeface="Arial"/>
                    <a:ea typeface="Arial"/>
                    <a:cs typeface="Arial"/>
                  </a:rPr>
                  <a:t>Time (Month)</a:t>
                </a:r>
              </a:p>
            </c:rich>
          </c:tx>
          <c:layout>
            <c:manualLayout>
              <c:xMode val="factor"/>
              <c:yMode val="factor"/>
              <c:x val="-0.007"/>
              <c:y val="0.00075"/>
            </c:manualLayout>
          </c:layout>
          <c:overlay val="0"/>
          <c:spPr>
            <a:noFill/>
            <a:ln>
              <a:noFill/>
            </a:ln>
          </c:spPr>
        </c:title>
        <c:delete val="0"/>
        <c:numFmt formatCode="General" sourceLinked="1"/>
        <c:majorTickMark val="out"/>
        <c:minorTickMark val="out"/>
        <c:tickLblPos val="nextTo"/>
        <c:txPr>
          <a:bodyPr vert="horz" rot="-5400000"/>
          <a:lstStyle/>
          <a:p>
            <a:pPr>
              <a:defRPr lang="en-US" cap="none" sz="900" b="0" i="0" u="none" baseline="0">
                <a:latin typeface="Arial"/>
                <a:ea typeface="Arial"/>
                <a:cs typeface="Arial"/>
              </a:defRPr>
            </a:pPr>
          </a:p>
        </c:txPr>
        <c:crossAx val="57110564"/>
        <c:crosses val="autoZero"/>
        <c:auto val="0"/>
        <c:baseTimeUnit val="days"/>
        <c:majorUnit val="1"/>
        <c:majorTimeUnit val="months"/>
        <c:minorUnit val="1"/>
        <c:minorTimeUnit val="days"/>
        <c:noMultiLvlLbl val="0"/>
      </c:dateAx>
      <c:valAx>
        <c:axId val="57110564"/>
        <c:scaling>
          <c:orientation val="minMax"/>
          <c:max val="400"/>
          <c:min val="0"/>
        </c:scaling>
        <c:axPos val="l"/>
        <c:title>
          <c:tx>
            <c:rich>
              <a:bodyPr vert="horz" rot="-5400000" anchor="ctr"/>
              <a:lstStyle/>
              <a:p>
                <a:pPr algn="ctr">
                  <a:defRPr/>
                </a:pPr>
                <a:r>
                  <a:rPr lang="en-US" cap="none" sz="1100" b="1" i="0" u="none" baseline="0">
                    <a:latin typeface="Arial"/>
                    <a:ea typeface="Arial"/>
                    <a:cs typeface="Arial"/>
                  </a:rPr>
                  <a:t>Number of Registrations *</a:t>
                </a:r>
              </a:p>
            </c:rich>
          </c:tx>
          <c:layout>
            <c:manualLayout>
              <c:xMode val="factor"/>
              <c:yMode val="factor"/>
              <c:x val="-0.00425"/>
              <c:y val="-0.00075"/>
            </c:manualLayout>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1258699"/>
        <c:crossesAt val="1"/>
        <c:crossBetween val="between"/>
        <c:dispUnits/>
        <c:majorUnit val="40"/>
        <c:minorUnit val="8"/>
      </c:valAx>
      <c:spPr>
        <a:solidFill>
          <a:srgbClr val="CCFFFF"/>
        </a:solidFill>
        <a:ln w="12700">
          <a:solidFill>
            <a:srgbClr val="808080"/>
          </a:solidFill>
        </a:ln>
      </c:spPr>
    </c:plotArea>
    <c:plotVisOnly val="1"/>
    <c:dispBlanksAs val="gap"/>
    <c:showDLblsOverMax val="0"/>
  </c:chart>
  <c:spPr>
    <a:solidFill>
      <a:srgbClr val="CCFFCC"/>
    </a:solidFill>
    <a:ln w="3175">
      <a:solidFill>
        <a:srgbClr val="FF99CC"/>
      </a:solidFill>
    </a:ln>
  </c:spPr>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FF0000"/>
                </a:solidFill>
                <a:latin typeface="Arial"/>
                <a:ea typeface="Arial"/>
                <a:cs typeface="Arial"/>
              </a:rPr>
              <a:t># of Conference Registrations </a:t>
            </a:r>
            <a:r>
              <a:rPr lang="en-US" cap="none" sz="1100" b="1" i="0" u="none" baseline="0">
                <a:latin typeface="Arial"/>
                <a:ea typeface="Arial"/>
                <a:cs typeface="Arial"/>
              </a:rPr>
              <a:t>of the 2008 IEEE International Ultrasonics Symposium (Conference Dates: November 2-5, 2008)</a:t>
            </a:r>
          </a:p>
        </c:rich>
      </c:tx>
      <c:layout>
        <c:manualLayout>
          <c:xMode val="factor"/>
          <c:yMode val="factor"/>
          <c:x val="0.041"/>
          <c:y val="-0.02075"/>
        </c:manualLayout>
      </c:layout>
      <c:spPr>
        <a:noFill/>
        <a:ln>
          <a:noFill/>
        </a:ln>
      </c:spPr>
    </c:title>
    <c:plotArea>
      <c:layout>
        <c:manualLayout>
          <c:xMode val="edge"/>
          <c:yMode val="edge"/>
          <c:x val="0.0335"/>
          <c:y val="0.1075"/>
          <c:w val="0.9665"/>
          <c:h val="0.8575"/>
        </c:manualLayout>
      </c:layout>
      <c:lineChart>
        <c:grouping val="standard"/>
        <c:varyColors val="0"/>
        <c:ser>
          <c:idx val="0"/>
          <c:order val="0"/>
          <c:tx>
            <c:strRef>
              <c:f>'IUS Original_Data'!$BX$30</c:f>
              <c:strCache>
                <c:ptCount val="1"/>
                <c:pt idx="0">
                  <c:v>Registration</c:v>
                </c:pt>
              </c:strCache>
            </c:strRef>
          </c:tx>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0"/>
          </c:dLbls>
          <c:cat>
            <c:strRef>
              <c:f>'IUS Original_Data'!$BW$31:$BW$49</c:f>
              <c:strCache>
                <c:ptCount val="19"/>
                <c:pt idx="0">
                  <c:v>39649</c:v>
                </c:pt>
                <c:pt idx="1">
                  <c:v>39672</c:v>
                </c:pt>
                <c:pt idx="2">
                  <c:v>39674</c:v>
                </c:pt>
                <c:pt idx="3">
                  <c:v>39684</c:v>
                </c:pt>
                <c:pt idx="4">
                  <c:v>39689</c:v>
                </c:pt>
                <c:pt idx="5">
                  <c:v>39694</c:v>
                </c:pt>
                <c:pt idx="6">
                  <c:v>39695</c:v>
                </c:pt>
                <c:pt idx="7">
                  <c:v>39702</c:v>
                </c:pt>
                <c:pt idx="8">
                  <c:v>39704</c:v>
                </c:pt>
                <c:pt idx="9">
                  <c:v>39715</c:v>
                </c:pt>
                <c:pt idx="10">
                  <c:v>39736</c:v>
                </c:pt>
                <c:pt idx="11">
                  <c:v>39750</c:v>
                </c:pt>
                <c:pt idx="12">
                  <c:v>39751</c:v>
                </c:pt>
                <c:pt idx="13">
                  <c:v>39752</c:v>
                </c:pt>
                <c:pt idx="14">
                  <c:v>39753</c:v>
                </c:pt>
                <c:pt idx="15">
                  <c:v>39754</c:v>
                </c:pt>
                <c:pt idx="16">
                  <c:v>39755</c:v>
                </c:pt>
                <c:pt idx="17">
                  <c:v>39756</c:v>
                </c:pt>
                <c:pt idx="18">
                  <c:v>39757</c:v>
                </c:pt>
              </c:strCache>
            </c:strRef>
          </c:cat>
          <c:val>
            <c:numRef>
              <c:f>'IUS Original_Data'!$BX$31:$BX$49</c:f>
              <c:numCache>
                <c:ptCount val="19"/>
                <c:pt idx="0">
                  <c:v>90</c:v>
                </c:pt>
                <c:pt idx="1">
                  <c:v>167</c:v>
                </c:pt>
                <c:pt idx="2">
                  <c:v>194</c:v>
                </c:pt>
                <c:pt idx="3">
                  <c:v>241</c:v>
                </c:pt>
                <c:pt idx="4">
                  <c:v>299</c:v>
                </c:pt>
                <c:pt idx="5">
                  <c:v>381</c:v>
                </c:pt>
                <c:pt idx="6">
                  <c:v>410</c:v>
                </c:pt>
                <c:pt idx="7">
                  <c:v>610</c:v>
                </c:pt>
                <c:pt idx="8">
                  <c:v>660</c:v>
                </c:pt>
                <c:pt idx="9">
                  <c:v>713</c:v>
                </c:pt>
                <c:pt idx="10">
                  <c:v>769</c:v>
                </c:pt>
                <c:pt idx="11">
                  <c:v>833</c:v>
                </c:pt>
                <c:pt idx="12">
                  <c:v>843</c:v>
                </c:pt>
                <c:pt idx="13">
                  <c:v>850</c:v>
                </c:pt>
                <c:pt idx="14">
                  <c:v>883</c:v>
                </c:pt>
                <c:pt idx="15">
                  <c:v>974</c:v>
                </c:pt>
                <c:pt idx="16">
                  <c:v>1018</c:v>
                </c:pt>
                <c:pt idx="17">
                  <c:v>1023</c:v>
                </c:pt>
                <c:pt idx="18">
                  <c:v>1023</c:v>
                </c:pt>
              </c:numCache>
            </c:numRef>
          </c:val>
          <c:smooth val="0"/>
        </c:ser>
        <c:marker val="1"/>
        <c:axId val="44233029"/>
        <c:axId val="62552942"/>
      </c:lineChart>
      <c:dateAx>
        <c:axId val="44233029"/>
        <c:scaling>
          <c:orientation val="minMax"/>
          <c:max val="39757"/>
          <c:min val="39649"/>
        </c:scaling>
        <c:axPos val="b"/>
        <c:title>
          <c:tx>
            <c:rich>
              <a:bodyPr vert="horz" rot="0" anchor="ctr"/>
              <a:lstStyle/>
              <a:p>
                <a:pPr algn="ctr">
                  <a:defRPr/>
                </a:pPr>
                <a:r>
                  <a:rPr lang="en-US" cap="none" sz="1000" b="1" i="0" u="none" baseline="0">
                    <a:latin typeface="Arial"/>
                    <a:ea typeface="Arial"/>
                    <a:cs typeface="Arial"/>
                  </a:rPr>
                  <a:t>Time (Month)</a:t>
                </a:r>
              </a:p>
            </c:rich>
          </c:tx>
          <c:layout>
            <c:manualLayout>
              <c:xMode val="factor"/>
              <c:yMode val="factor"/>
              <c:x val="-0.007"/>
              <c:y val="0.00075"/>
            </c:manualLayout>
          </c:layout>
          <c:overlay val="0"/>
          <c:spPr>
            <a:noFill/>
            <a:ln>
              <a:noFill/>
            </a:ln>
          </c:spPr>
        </c:title>
        <c:delete val="0"/>
        <c:numFmt formatCode="General" sourceLinked="1"/>
        <c:majorTickMark val="out"/>
        <c:minorTickMark val="out"/>
        <c:tickLblPos val="nextTo"/>
        <c:txPr>
          <a:bodyPr vert="horz" rot="-5400000"/>
          <a:lstStyle/>
          <a:p>
            <a:pPr>
              <a:defRPr lang="en-US" cap="none" sz="900" b="0" i="0" u="none" baseline="0">
                <a:latin typeface="Arial"/>
                <a:ea typeface="Arial"/>
                <a:cs typeface="Arial"/>
              </a:defRPr>
            </a:pPr>
          </a:p>
        </c:txPr>
        <c:crossAx val="62552942"/>
        <c:crosses val="autoZero"/>
        <c:auto val="0"/>
        <c:baseTimeUnit val="days"/>
        <c:majorUnit val="1"/>
        <c:majorTimeUnit val="months"/>
        <c:minorUnit val="1"/>
        <c:minorTimeUnit val="days"/>
        <c:noMultiLvlLbl val="0"/>
      </c:dateAx>
      <c:valAx>
        <c:axId val="62552942"/>
        <c:scaling>
          <c:orientation val="minMax"/>
          <c:max val="1500"/>
          <c:min val="0"/>
        </c:scaling>
        <c:axPos val="l"/>
        <c:title>
          <c:tx>
            <c:rich>
              <a:bodyPr vert="horz" rot="-5400000" anchor="ctr"/>
              <a:lstStyle/>
              <a:p>
                <a:pPr algn="ctr">
                  <a:defRPr/>
                </a:pPr>
                <a:r>
                  <a:rPr lang="en-US" cap="none" sz="1100" b="1" i="0" u="none" baseline="0">
                    <a:latin typeface="Arial"/>
                    <a:ea typeface="Arial"/>
                    <a:cs typeface="Arial"/>
                  </a:rPr>
                  <a:t>Number of Registrations *</a:t>
                </a:r>
              </a:p>
            </c:rich>
          </c:tx>
          <c:layout>
            <c:manualLayout>
              <c:xMode val="factor"/>
              <c:yMode val="factor"/>
              <c:x val="-0.00425"/>
              <c:y val="-0.00075"/>
            </c:manualLayout>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4233029"/>
        <c:crossesAt val="1"/>
        <c:crossBetween val="between"/>
        <c:dispUnits/>
        <c:majorUnit val="150"/>
        <c:minorUnit val="30"/>
      </c:valAx>
      <c:spPr>
        <a:solidFill>
          <a:srgbClr val="CCFFFF"/>
        </a:solidFill>
        <a:ln w="12700">
          <a:solidFill>
            <a:srgbClr val="808080"/>
          </a:solidFill>
        </a:ln>
      </c:spPr>
    </c:plotArea>
    <c:plotVisOnly val="1"/>
    <c:dispBlanksAs val="gap"/>
    <c:showDLblsOverMax val="0"/>
  </c:chart>
  <c:spPr>
    <a:solidFill>
      <a:srgbClr val="CCFFCC"/>
    </a:solidFill>
    <a:ln w="3175">
      <a:solidFill>
        <a:srgbClr val="FF99CC"/>
      </a:solidFill>
    </a:ln>
  </c:spPr>
  <c:txPr>
    <a:bodyPr vert="horz" rot="0"/>
    <a:lstStyle/>
    <a:p>
      <a:pPr>
        <a:defRPr lang="en-US" cap="none" sz="8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FF0000"/>
                </a:solidFill>
                <a:latin typeface="Arial"/>
                <a:ea typeface="Arial"/>
                <a:cs typeface="Arial"/>
              </a:rPr>
              <a:t>Ratio</a:t>
            </a:r>
            <a:r>
              <a:rPr lang="en-US" cap="none" sz="1100" b="1" i="0" u="none" baseline="0">
                <a:latin typeface="Arial"/>
                <a:ea typeface="Arial"/>
                <a:cs typeface="Arial"/>
              </a:rPr>
              <a:t> between the # of Papers Published and # of Accepted Abstracts of the IEEE International Ultrasonics Symposia (</a:t>
            </a:r>
            <a:r>
              <a:rPr lang="en-US" cap="none" sz="1100" b="1" i="0" u="none" baseline="0">
                <a:solidFill>
                  <a:srgbClr val="0000FF"/>
                </a:solidFill>
                <a:latin typeface="Arial"/>
                <a:ea typeface="Arial"/>
                <a:cs typeface="Arial"/>
              </a:rPr>
              <a:t>IUS</a:t>
            </a:r>
            <a:r>
              <a:rPr lang="en-US" cap="none" sz="1100" b="1" i="0" u="none" baseline="0">
                <a:latin typeface="Arial"/>
                <a:ea typeface="Arial"/>
                <a:cs typeface="Arial"/>
              </a:rPr>
              <a:t>) (</a:t>
            </a:r>
            <a:r>
              <a:rPr lang="en-US" cap="none" sz="1100" b="1" i="0" u="none" baseline="0">
                <a:solidFill>
                  <a:srgbClr val="0000FF"/>
                </a:solidFill>
                <a:latin typeface="Arial"/>
                <a:ea typeface="Arial"/>
                <a:cs typeface="Arial"/>
              </a:rPr>
              <a:t>Since 1959</a:t>
            </a:r>
            <a:r>
              <a:rPr lang="en-US" cap="none" sz="1100" b="1" i="0" u="none" baseline="0">
                <a:latin typeface="Arial"/>
                <a:ea typeface="Arial"/>
                <a:cs typeface="Arial"/>
              </a:rPr>
              <a:t>) 
- </a:t>
            </a:r>
            <a:r>
              <a:rPr lang="en-US" cap="none" sz="900" b="1" i="0" u="none" baseline="0">
                <a:latin typeface="Arial"/>
                <a:ea typeface="Arial"/>
                <a:cs typeface="Arial"/>
              </a:rPr>
              <a:t>"0" values mean no proceedings published</a:t>
            </a:r>
          </a:p>
        </c:rich>
      </c:tx>
      <c:layout>
        <c:manualLayout>
          <c:xMode val="factor"/>
          <c:yMode val="factor"/>
          <c:x val="0.041"/>
          <c:y val="-0.02075"/>
        </c:manualLayout>
      </c:layout>
      <c:spPr>
        <a:noFill/>
        <a:ln>
          <a:noFill/>
        </a:ln>
      </c:spPr>
    </c:title>
    <c:plotArea>
      <c:layout>
        <c:manualLayout>
          <c:xMode val="edge"/>
          <c:yMode val="edge"/>
          <c:x val="0.0305"/>
          <c:y val="0.1095"/>
          <c:w val="0.96075"/>
          <c:h val="0.841"/>
        </c:manualLayout>
      </c:layout>
      <c:barChart>
        <c:barDir val="col"/>
        <c:grouping val="clustered"/>
        <c:varyColors val="0"/>
        <c:ser>
          <c:idx val="0"/>
          <c:order val="0"/>
          <c:tx>
            <c:strRef>
              <c:f>'IUS Original_Data'!$AE$7</c:f>
              <c:strCache>
                <c:ptCount val="1"/>
                <c:pt idx="0">
                  <c:v># of Papers in Proceedings</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'IUS Original_Data'!$D$8:$D$77</c:f>
              <c:numCache>
                <c:ptCount val="70"/>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pt idx="62">
                  <c:v>2023</c:v>
                </c:pt>
                <c:pt idx="63">
                  <c:v>2024</c:v>
                </c:pt>
                <c:pt idx="64">
                  <c:v>2025</c:v>
                </c:pt>
                <c:pt idx="65">
                  <c:v>2026</c:v>
                </c:pt>
                <c:pt idx="66">
                  <c:v>2027</c:v>
                </c:pt>
                <c:pt idx="67">
                  <c:v>2028</c:v>
                </c:pt>
                <c:pt idx="68">
                  <c:v>2029</c:v>
                </c:pt>
                <c:pt idx="69">
                  <c:v>2030</c:v>
                </c:pt>
              </c:numCache>
            </c:numRef>
          </c:cat>
          <c:val>
            <c:numRef>
              <c:f>'IUS Original_Data'!$AF$8:$AF$77</c:f>
              <c:numCache>
                <c:ptCount val="70"/>
                <c:pt idx="0">
                  <c:v>0</c:v>
                </c:pt>
                <c:pt idx="1">
                  <c:v>0</c:v>
                </c:pt>
                <c:pt idx="2">
                  <c:v>0</c:v>
                </c:pt>
                <c:pt idx="3">
                  <c:v>0</c:v>
                </c:pt>
                <c:pt idx="4">
                  <c:v>0</c:v>
                </c:pt>
                <c:pt idx="5">
                  <c:v>0</c:v>
                </c:pt>
                <c:pt idx="6">
                  <c:v>0</c:v>
                </c:pt>
                <c:pt idx="7">
                  <c:v>0</c:v>
                </c:pt>
                <c:pt idx="8">
                  <c:v>0</c:v>
                </c:pt>
                <c:pt idx="9">
                  <c:v>0.08461538461538462</c:v>
                </c:pt>
                <c:pt idx="10">
                  <c:v>0</c:v>
                </c:pt>
                <c:pt idx="11">
                  <c:v>0.7354838709677419</c:v>
                </c:pt>
                <c:pt idx="12">
                  <c:v>0.8571428571428571</c:v>
                </c:pt>
                <c:pt idx="13">
                  <c:v>0.8871794871794871</c:v>
                </c:pt>
                <c:pt idx="14">
                  <c:v>0.8571428571428571</c:v>
                </c:pt>
                <c:pt idx="15">
                  <c:v>0.8368421052631579</c:v>
                </c:pt>
                <c:pt idx="16">
                  <c:v>0.9321266968325792</c:v>
                </c:pt>
                <c:pt idx="17">
                  <c:v>0.8342245989304813</c:v>
                </c:pt>
                <c:pt idx="18">
                  <c:v>0.8721461187214612</c:v>
                </c:pt>
                <c:pt idx="19">
                  <c:v>0.8938775510204081</c:v>
                </c:pt>
                <c:pt idx="20">
                  <c:v>0.8401639344262295</c:v>
                </c:pt>
                <c:pt idx="21">
                  <c:v>0.861003861003861</c:v>
                </c:pt>
                <c:pt idx="22">
                  <c:v>0.8754448398576512</c:v>
                </c:pt>
                <c:pt idx="23">
                  <c:v>0.83399209486166</c:v>
                </c:pt>
                <c:pt idx="24">
                  <c:v>0.8984375</c:v>
                </c:pt>
                <c:pt idx="25">
                  <c:v>0.899581589958159</c:v>
                </c:pt>
                <c:pt idx="26">
                  <c:v>0.9782608695652174</c:v>
                </c:pt>
                <c:pt idx="27">
                  <c:v>0.8650793650793651</c:v>
                </c:pt>
                <c:pt idx="28">
                  <c:v>0.9060150375939849</c:v>
                </c:pt>
                <c:pt idx="29">
                  <c:v>0.8512820512820513</c:v>
                </c:pt>
                <c:pt idx="30">
                  <c:v>0.8698412698412699</c:v>
                </c:pt>
                <c:pt idx="31">
                  <c:v>0.8758620689655172</c:v>
                </c:pt>
                <c:pt idx="32">
                  <c:v>0.8720538720538721</c:v>
                </c:pt>
                <c:pt idx="33">
                  <c:v>0.8896396396396397</c:v>
                </c:pt>
                <c:pt idx="34">
                  <c:v>0.8549618320610687</c:v>
                </c:pt>
                <c:pt idx="35">
                  <c:v>0.8772378516624041</c:v>
                </c:pt>
                <c:pt idx="36">
                  <c:v>0.8888888888888888</c:v>
                </c:pt>
                <c:pt idx="37">
                  <c:v>0.9114470842332614</c:v>
                </c:pt>
                <c:pt idx="38">
                  <c:v>0.8681818181818182</c:v>
                </c:pt>
                <c:pt idx="39">
                  <c:v>0.9104477611940298</c:v>
                </c:pt>
                <c:pt idx="40">
                  <c:v>0.7277882797731569</c:v>
                </c:pt>
                <c:pt idx="41">
                  <c:v>0.8858267716535433</c:v>
                </c:pt>
                <c:pt idx="42">
                  <c:v>0.8859180035650623</c:v>
                </c:pt>
                <c:pt idx="43">
                  <c:v>0.8915094339622641</c:v>
                </c:pt>
                <c:pt idx="44">
                  <c:v>0.8686244204018547</c:v>
                </c:pt>
                <c:pt idx="45">
                  <c:v>0.8352112676056338</c:v>
                </c:pt>
                <c:pt idx="46">
                  <c:v>0.8095838587641866</c:v>
                </c:pt>
                <c:pt idx="47">
                  <c:v>0.8204747774480712</c:v>
                </c:pt>
                <c:pt idx="48">
                  <c:v>0.7961275626423691</c:v>
                </c:pt>
                <c:pt idx="49">
                  <c:v>0.8638360175695461</c:v>
                </c:pt>
                <c:pt idx="50">
                  <c:v>0.8361111111111111</c:v>
                </c:pt>
                <c:pt idx="51">
                  <c:v>0.760845383759733</c:v>
                </c:pt>
                <c:pt idx="52">
                  <c:v>0.7403973509933774</c:v>
                </c:pt>
                <c:pt idx="53">
                  <c:v>0.6819603753910324</c:v>
                </c:pt>
                <c:pt idx="54">
                  <c:v>0.6972361809045227</c:v>
                </c:pt>
                <c:pt idx="55">
                  <c:v>0.6291079812206573</c:v>
                </c:pt>
                <c:pt idx="56">
                  <c:v>0.5777777777777777</c:v>
                </c:pt>
                <c:pt idx="57">
                  <c:v>0.5653002859866539</c:v>
                </c:pt>
                <c:pt idx="58">
                  <c:v>0.6127583108715184</c:v>
                </c:pt>
                <c:pt idx="59">
                  <c:v>0.5165876777251185</c:v>
                </c:pt>
                <c:pt idx="60">
                  <c:v>0.49733570159857904</c:v>
                </c:pt>
                <c:pt idx="61">
                  <c:v>0.4767054908485857</c:v>
                </c:pt>
                <c:pt idx="62">
                  <c:v>0.456575682382134</c:v>
                </c:pt>
                <c:pt idx="63">
                  <c:v>0</c:v>
                </c:pt>
                <c:pt idx="64">
                  <c:v>0</c:v>
                </c:pt>
                <c:pt idx="65">
                  <c:v>0</c:v>
                </c:pt>
                <c:pt idx="66">
                  <c:v>0</c:v>
                </c:pt>
                <c:pt idx="67">
                  <c:v>0</c:v>
                </c:pt>
                <c:pt idx="68">
                  <c:v>0</c:v>
                </c:pt>
                <c:pt idx="69">
                  <c:v>0</c:v>
                </c:pt>
              </c:numCache>
            </c:numRef>
          </c:val>
        </c:ser>
        <c:overlap val="100"/>
        <c:gapWidth val="50"/>
        <c:axId val="26105567"/>
        <c:axId val="33623512"/>
      </c:barChart>
      <c:catAx>
        <c:axId val="26105567"/>
        <c:scaling>
          <c:orientation val="minMax"/>
        </c:scaling>
        <c:axPos val="b"/>
        <c:title>
          <c:tx>
            <c:rich>
              <a:bodyPr vert="horz" rot="0" anchor="ctr"/>
              <a:lstStyle/>
              <a:p>
                <a:pPr algn="ctr">
                  <a:defRPr/>
                </a:pPr>
                <a:r>
                  <a:rPr lang="en-US" cap="none" sz="1050" b="1" i="0" u="none" baseline="0">
                    <a:latin typeface="Arial"/>
                    <a:ea typeface="Arial"/>
                    <a:cs typeface="Arial"/>
                  </a:rPr>
                  <a:t>Time (Year)</a:t>
                </a:r>
              </a:p>
            </c:rich>
          </c:tx>
          <c:layout>
            <c:manualLayout>
              <c:xMode val="factor"/>
              <c:yMode val="factor"/>
              <c:x val="-0.007"/>
              <c:y val="0.00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latin typeface="Arial"/>
                <a:ea typeface="Arial"/>
                <a:cs typeface="Arial"/>
              </a:defRPr>
            </a:pPr>
          </a:p>
        </c:txPr>
        <c:crossAx val="33623512"/>
        <c:crosses val="autoZero"/>
        <c:auto val="1"/>
        <c:lblOffset val="100"/>
        <c:tickLblSkip val="2"/>
        <c:noMultiLvlLbl val="0"/>
      </c:catAx>
      <c:valAx>
        <c:axId val="33623512"/>
        <c:scaling>
          <c:orientation val="minMax"/>
          <c:max val="1"/>
          <c:min val="0"/>
        </c:scaling>
        <c:axPos val="l"/>
        <c:title>
          <c:tx>
            <c:rich>
              <a:bodyPr vert="horz" rot="-5400000" anchor="ctr"/>
              <a:lstStyle/>
              <a:p>
                <a:pPr algn="ctr">
                  <a:defRPr/>
                </a:pPr>
                <a:r>
                  <a:rPr lang="en-US" cap="none" sz="1100" b="1" i="0" u="none" baseline="0">
                    <a:latin typeface="Arial"/>
                    <a:ea typeface="Arial"/>
                    <a:cs typeface="Arial"/>
                  </a:rPr>
                  <a:t>Publication Rate *</a:t>
                </a:r>
              </a:p>
            </c:rich>
          </c:tx>
          <c:layout>
            <c:manualLayout>
              <c:xMode val="factor"/>
              <c:yMode val="factor"/>
              <c:x val="-0.00425"/>
              <c:y val="-0.00075"/>
            </c:manualLayout>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6105567"/>
        <c:crossesAt val="1"/>
        <c:crossBetween val="between"/>
        <c:dispUnits/>
        <c:majorUnit val="0.1"/>
        <c:minorUnit val="0.02"/>
      </c:valAx>
      <c:spPr>
        <a:solidFill>
          <a:srgbClr val="CCFFFF"/>
        </a:solidFill>
        <a:ln w="12700">
          <a:solidFill>
            <a:srgbClr val="808080"/>
          </a:solidFill>
        </a:ln>
      </c:spPr>
    </c:plotArea>
    <c:plotVisOnly val="1"/>
    <c:dispBlanksAs val="gap"/>
    <c:showDLblsOverMax val="0"/>
  </c:chart>
  <c:spPr>
    <a:solidFill>
      <a:srgbClr val="FFFF99"/>
    </a:solidFill>
    <a:ln w="3175">
      <a:solidFill>
        <a:srgbClr val="FF99CC"/>
      </a:solidFill>
    </a:ln>
  </c:spPr>
  <c:txPr>
    <a:bodyPr vert="horz" rot="0"/>
    <a:lstStyle/>
    <a:p>
      <a:pPr>
        <a:defRPr lang="en-US" cap="none" sz="8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FF0000"/>
                </a:solidFill>
                <a:latin typeface="Arial"/>
                <a:ea typeface="Arial"/>
                <a:cs typeface="Arial"/>
              </a:rPr>
              <a:t># of Abstracts Accepted </a:t>
            </a:r>
            <a:r>
              <a:rPr lang="en-US" cap="none" sz="1050" b="1" i="0" u="none" baseline="0">
                <a:latin typeface="Arial"/>
                <a:ea typeface="Arial"/>
                <a:cs typeface="Arial"/>
              </a:rPr>
              <a:t>for the IEEE International Ultrasonics Symposia (</a:t>
            </a:r>
            <a:r>
              <a:rPr lang="en-US" cap="none" sz="1050" b="1" i="0" u="none" baseline="0">
                <a:solidFill>
                  <a:srgbClr val="0000FF"/>
                </a:solidFill>
                <a:latin typeface="Arial"/>
                <a:ea typeface="Arial"/>
                <a:cs typeface="Arial"/>
              </a:rPr>
              <a:t>IUS</a:t>
            </a:r>
            <a:r>
              <a:rPr lang="en-US" cap="none" sz="1050" b="1" i="0" u="none" baseline="0">
                <a:latin typeface="Arial"/>
                <a:ea typeface="Arial"/>
                <a:cs typeface="Arial"/>
              </a:rPr>
              <a:t>) by Each Group (</a:t>
            </a:r>
            <a:r>
              <a:rPr lang="en-US" cap="none" sz="1050" b="1" i="0" u="none" baseline="0">
                <a:solidFill>
                  <a:srgbClr val="0000FF"/>
                </a:solidFill>
                <a:latin typeface="Arial"/>
                <a:ea typeface="Arial"/>
                <a:cs typeface="Arial"/>
              </a:rPr>
              <a:t>Since 1959</a:t>
            </a:r>
            <a:r>
              <a:rPr lang="en-US" cap="none" sz="1050" b="1" i="0" u="none" baseline="0">
                <a:latin typeface="Arial"/>
                <a:ea typeface="Arial"/>
                <a:cs typeface="Arial"/>
              </a:rPr>
              <a:t>)</a:t>
            </a:r>
            <a:r>
              <a:rPr lang="en-US" cap="none" sz="850" b="1" i="0" u="none" baseline="0">
                <a:latin typeface="Arial"/>
                <a:ea typeface="Arial"/>
                <a:cs typeface="Arial"/>
              </a:rPr>
              <a:t> - "0" values mean that data are not available for those years; "</a:t>
            </a:r>
            <a:r>
              <a:rPr lang="en-US" cap="none" sz="850" b="1" i="0" u="none" baseline="0">
                <a:solidFill>
                  <a:srgbClr val="0000FF"/>
                </a:solidFill>
                <a:latin typeface="Arial"/>
                <a:ea typeface="Arial"/>
                <a:cs typeface="Arial"/>
              </a:rPr>
              <a:t>Solid Bar</a:t>
            </a:r>
            <a:r>
              <a:rPr lang="en-US" cap="none" sz="850" b="1" i="0" u="none" baseline="0">
                <a:latin typeface="Arial"/>
                <a:ea typeface="Arial"/>
                <a:cs typeface="Arial"/>
              </a:rPr>
              <a:t>" means no Group data</a:t>
            </a:r>
          </a:p>
        </c:rich>
      </c:tx>
      <c:layout>
        <c:manualLayout>
          <c:xMode val="factor"/>
          <c:yMode val="factor"/>
          <c:x val="0.03925"/>
          <c:y val="-0.0205"/>
        </c:manualLayout>
      </c:layout>
      <c:spPr>
        <a:noFill/>
        <a:ln>
          <a:noFill/>
        </a:ln>
      </c:spPr>
    </c:title>
    <c:plotArea>
      <c:layout>
        <c:manualLayout>
          <c:xMode val="edge"/>
          <c:yMode val="edge"/>
          <c:x val="0.0305"/>
          <c:y val="0.14025"/>
          <c:w val="0.96225"/>
          <c:h val="0.80825"/>
        </c:manualLayout>
      </c:layout>
      <c:barChart>
        <c:barDir val="col"/>
        <c:grouping val="stacked"/>
        <c:varyColors val="0"/>
        <c:ser>
          <c:idx val="0"/>
          <c:order val="0"/>
          <c:tx>
            <c:strRef>
              <c:f>'IUS Original_Data'!$AQ$7</c:f>
              <c:strCache>
                <c:ptCount val="1"/>
                <c:pt idx="0">
                  <c:v>Group I (Medical)</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'IUS Original_Data'!$D$8:$D$77</c:f>
              <c:numCache>
                <c:ptCount val="70"/>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pt idx="62">
                  <c:v>2023</c:v>
                </c:pt>
                <c:pt idx="63">
                  <c:v>2024</c:v>
                </c:pt>
                <c:pt idx="64">
                  <c:v>2025</c:v>
                </c:pt>
                <c:pt idx="65">
                  <c:v>2026</c:v>
                </c:pt>
                <c:pt idx="66">
                  <c:v>2027</c:v>
                </c:pt>
                <c:pt idx="67">
                  <c:v>2028</c:v>
                </c:pt>
                <c:pt idx="68">
                  <c:v>2029</c:v>
                </c:pt>
                <c:pt idx="69">
                  <c:v>2030</c:v>
                </c:pt>
              </c:numCache>
            </c:numRef>
          </c:cat>
          <c:val>
            <c:numRef>
              <c:f>'IUS Original_Data'!$AQ$8:$AQ$77</c:f>
              <c:numCache>
                <c:ptCount val="70"/>
                <c:pt idx="0">
                  <c:v>0</c:v>
                </c:pt>
                <c:pt idx="34">
                  <c:v>142</c:v>
                </c:pt>
                <c:pt idx="35">
                  <c:v>155</c:v>
                </c:pt>
                <c:pt idx="38">
                  <c:v>134</c:v>
                </c:pt>
                <c:pt idx="39">
                  <c:v>165</c:v>
                </c:pt>
                <c:pt idx="40">
                  <c:v>173</c:v>
                </c:pt>
                <c:pt idx="41">
                  <c:v>174</c:v>
                </c:pt>
                <c:pt idx="42">
                  <c:v>242</c:v>
                </c:pt>
                <c:pt idx="43">
                  <c:v>269</c:v>
                </c:pt>
                <c:pt idx="44">
                  <c:v>240</c:v>
                </c:pt>
                <c:pt idx="45">
                  <c:v>332</c:v>
                </c:pt>
                <c:pt idx="46">
                  <c:v>376</c:v>
                </c:pt>
                <c:pt idx="47">
                  <c:v>295</c:v>
                </c:pt>
                <c:pt idx="48">
                  <c:v>393</c:v>
                </c:pt>
                <c:pt idx="49">
                  <c:v>379</c:v>
                </c:pt>
                <c:pt idx="50">
                  <c:v>385</c:v>
                </c:pt>
                <c:pt idx="51">
                  <c:v>453</c:v>
                </c:pt>
                <c:pt idx="52">
                  <c:v>383</c:v>
                </c:pt>
                <c:pt idx="53">
                  <c:v>528</c:v>
                </c:pt>
                <c:pt idx="54">
                  <c:v>472</c:v>
                </c:pt>
                <c:pt idx="55">
                  <c:v>477</c:v>
                </c:pt>
                <c:pt idx="56">
                  <c:v>579</c:v>
                </c:pt>
                <c:pt idx="57">
                  <c:v>637</c:v>
                </c:pt>
                <c:pt idx="58">
                  <c:v>680</c:v>
                </c:pt>
                <c:pt idx="59">
                  <c:v>685</c:v>
                </c:pt>
                <c:pt idx="60">
                  <c:v>710</c:v>
                </c:pt>
                <c:pt idx="61">
                  <c:v>767</c:v>
                </c:pt>
                <c:pt idx="62">
                  <c:v>771</c:v>
                </c:pt>
              </c:numCache>
            </c:numRef>
          </c:val>
        </c:ser>
        <c:ser>
          <c:idx val="1"/>
          <c:order val="1"/>
          <c:tx>
            <c:strRef>
              <c:f>'IUS Original_Data'!$AR$7</c:f>
              <c:strCache>
                <c:ptCount val="1"/>
                <c:pt idx="0">
                  <c:v>Group II (Sensor/NDE/Industry)</c:v>
                </c:pt>
              </c:strCache>
            </c:strRef>
          </c:tx>
          <c:spPr>
            <a:solidFill>
              <a:srgbClr val="FF6600"/>
            </a:solidFill>
            <a:ln w="12700">
              <a:solidFill>
                <a:srgbClr val="FF66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'IUS Original_Data'!$D$8:$D$77</c:f>
              <c:numCache>
                <c:ptCount val="70"/>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pt idx="62">
                  <c:v>2023</c:v>
                </c:pt>
                <c:pt idx="63">
                  <c:v>2024</c:v>
                </c:pt>
                <c:pt idx="64">
                  <c:v>2025</c:v>
                </c:pt>
                <c:pt idx="65">
                  <c:v>2026</c:v>
                </c:pt>
                <c:pt idx="66">
                  <c:v>2027</c:v>
                </c:pt>
                <c:pt idx="67">
                  <c:v>2028</c:v>
                </c:pt>
                <c:pt idx="68">
                  <c:v>2029</c:v>
                </c:pt>
                <c:pt idx="69">
                  <c:v>2030</c:v>
                </c:pt>
              </c:numCache>
            </c:numRef>
          </c:cat>
          <c:val>
            <c:numRef>
              <c:f>'IUS Original_Data'!$AR$8:$AR$77</c:f>
              <c:numCache>
                <c:ptCount val="70"/>
                <c:pt idx="0">
                  <c:v>0</c:v>
                </c:pt>
                <c:pt idx="34">
                  <c:v>80</c:v>
                </c:pt>
                <c:pt idx="35">
                  <c:v>76</c:v>
                </c:pt>
                <c:pt idx="38">
                  <c:v>66</c:v>
                </c:pt>
                <c:pt idx="39">
                  <c:v>57</c:v>
                </c:pt>
                <c:pt idx="40">
                  <c:v>101</c:v>
                </c:pt>
                <c:pt idx="41">
                  <c:v>92</c:v>
                </c:pt>
                <c:pt idx="42">
                  <c:v>63</c:v>
                </c:pt>
                <c:pt idx="43">
                  <c:v>78</c:v>
                </c:pt>
                <c:pt idx="44">
                  <c:v>114</c:v>
                </c:pt>
                <c:pt idx="45">
                  <c:v>119</c:v>
                </c:pt>
                <c:pt idx="46">
                  <c:v>156</c:v>
                </c:pt>
                <c:pt idx="47">
                  <c:v>96</c:v>
                </c:pt>
                <c:pt idx="48">
                  <c:v>133</c:v>
                </c:pt>
                <c:pt idx="49">
                  <c:v>83</c:v>
                </c:pt>
                <c:pt idx="50">
                  <c:v>89</c:v>
                </c:pt>
                <c:pt idx="51">
                  <c:v>157</c:v>
                </c:pt>
                <c:pt idx="52">
                  <c:v>110</c:v>
                </c:pt>
                <c:pt idx="53">
                  <c:v>123</c:v>
                </c:pt>
                <c:pt idx="54">
                  <c:v>92</c:v>
                </c:pt>
                <c:pt idx="55">
                  <c:v>130</c:v>
                </c:pt>
                <c:pt idx="56">
                  <c:v>99</c:v>
                </c:pt>
                <c:pt idx="57">
                  <c:v>123</c:v>
                </c:pt>
                <c:pt idx="58">
                  <c:v>134</c:v>
                </c:pt>
                <c:pt idx="59">
                  <c:v>112</c:v>
                </c:pt>
                <c:pt idx="60">
                  <c:v>130</c:v>
                </c:pt>
                <c:pt idx="61">
                  <c:v>142</c:v>
                </c:pt>
                <c:pt idx="62">
                  <c:v>128</c:v>
                </c:pt>
              </c:numCache>
            </c:numRef>
          </c:val>
        </c:ser>
        <c:ser>
          <c:idx val="2"/>
          <c:order val="2"/>
          <c:tx>
            <c:strRef>
              <c:f>'IUS Original_Data'!$AS$7</c:f>
              <c:strCache>
                <c:ptCount val="1"/>
                <c:pt idx="0">
                  <c:v>Group III (PhyAcou)</c:v>
                </c:pt>
              </c:strCache>
            </c:strRef>
          </c:tx>
          <c:spPr>
            <a:solidFill>
              <a:srgbClr val="008000"/>
            </a:solidFill>
            <a:ln w="12700">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'IUS Original_Data'!$D$8:$D$77</c:f>
              <c:numCache>
                <c:ptCount val="70"/>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pt idx="62">
                  <c:v>2023</c:v>
                </c:pt>
                <c:pt idx="63">
                  <c:v>2024</c:v>
                </c:pt>
                <c:pt idx="64">
                  <c:v>2025</c:v>
                </c:pt>
                <c:pt idx="65">
                  <c:v>2026</c:v>
                </c:pt>
                <c:pt idx="66">
                  <c:v>2027</c:v>
                </c:pt>
                <c:pt idx="67">
                  <c:v>2028</c:v>
                </c:pt>
                <c:pt idx="68">
                  <c:v>2029</c:v>
                </c:pt>
                <c:pt idx="69">
                  <c:v>2030</c:v>
                </c:pt>
              </c:numCache>
            </c:numRef>
          </c:cat>
          <c:val>
            <c:numRef>
              <c:f>'IUS Original_Data'!$AS$8:$AS$77</c:f>
              <c:numCache>
                <c:ptCount val="70"/>
                <c:pt idx="0">
                  <c:v>0</c:v>
                </c:pt>
                <c:pt idx="34">
                  <c:v>92</c:v>
                </c:pt>
                <c:pt idx="35">
                  <c:v>64</c:v>
                </c:pt>
                <c:pt idx="38">
                  <c:v>75</c:v>
                </c:pt>
                <c:pt idx="39">
                  <c:v>41</c:v>
                </c:pt>
                <c:pt idx="40">
                  <c:v>76</c:v>
                </c:pt>
                <c:pt idx="41">
                  <c:v>59</c:v>
                </c:pt>
                <c:pt idx="42">
                  <c:v>84</c:v>
                </c:pt>
                <c:pt idx="43">
                  <c:v>85</c:v>
                </c:pt>
                <c:pt idx="44">
                  <c:v>107</c:v>
                </c:pt>
                <c:pt idx="45">
                  <c:v>72</c:v>
                </c:pt>
                <c:pt idx="46">
                  <c:v>79</c:v>
                </c:pt>
                <c:pt idx="47">
                  <c:v>99</c:v>
                </c:pt>
                <c:pt idx="48">
                  <c:v>145</c:v>
                </c:pt>
                <c:pt idx="49">
                  <c:v>66</c:v>
                </c:pt>
                <c:pt idx="50">
                  <c:v>86</c:v>
                </c:pt>
                <c:pt idx="51">
                  <c:v>111</c:v>
                </c:pt>
                <c:pt idx="52">
                  <c:v>94</c:v>
                </c:pt>
                <c:pt idx="53">
                  <c:v>105</c:v>
                </c:pt>
                <c:pt idx="54">
                  <c:v>66</c:v>
                </c:pt>
                <c:pt idx="55">
                  <c:v>82</c:v>
                </c:pt>
                <c:pt idx="56">
                  <c:v>79</c:v>
                </c:pt>
                <c:pt idx="57">
                  <c:v>85</c:v>
                </c:pt>
                <c:pt idx="58">
                  <c:v>74</c:v>
                </c:pt>
                <c:pt idx="59">
                  <c:v>61</c:v>
                </c:pt>
                <c:pt idx="60">
                  <c:v>80</c:v>
                </c:pt>
                <c:pt idx="61">
                  <c:v>94</c:v>
                </c:pt>
                <c:pt idx="62">
                  <c:v>95</c:v>
                </c:pt>
              </c:numCache>
            </c:numRef>
          </c:val>
        </c:ser>
        <c:ser>
          <c:idx val="3"/>
          <c:order val="3"/>
          <c:tx>
            <c:strRef>
              <c:f>'IUS Original_Data'!$AT$7</c:f>
              <c:strCache>
                <c:ptCount val="1"/>
                <c:pt idx="0">
                  <c:v>Group IV (SAW/FBAR/MEMS)</c:v>
                </c:pt>
              </c:strCache>
            </c:strRef>
          </c:tx>
          <c:spPr>
            <a:solidFill>
              <a:srgbClr val="800080"/>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'IUS Original_Data'!$D$8:$D$77</c:f>
              <c:numCache>
                <c:ptCount val="70"/>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pt idx="62">
                  <c:v>2023</c:v>
                </c:pt>
                <c:pt idx="63">
                  <c:v>2024</c:v>
                </c:pt>
                <c:pt idx="64">
                  <c:v>2025</c:v>
                </c:pt>
                <c:pt idx="65">
                  <c:v>2026</c:v>
                </c:pt>
                <c:pt idx="66">
                  <c:v>2027</c:v>
                </c:pt>
                <c:pt idx="67">
                  <c:v>2028</c:v>
                </c:pt>
                <c:pt idx="68">
                  <c:v>2029</c:v>
                </c:pt>
                <c:pt idx="69">
                  <c:v>2030</c:v>
                </c:pt>
              </c:numCache>
            </c:numRef>
          </c:cat>
          <c:val>
            <c:numRef>
              <c:f>'IUS Original_Data'!$AT$8:$AT$77</c:f>
              <c:numCache>
                <c:ptCount val="70"/>
                <c:pt idx="0">
                  <c:v>0</c:v>
                </c:pt>
                <c:pt idx="34">
                  <c:v>79</c:v>
                </c:pt>
                <c:pt idx="35">
                  <c:v>96</c:v>
                </c:pt>
                <c:pt idx="38">
                  <c:v>89</c:v>
                </c:pt>
                <c:pt idx="39">
                  <c:v>126</c:v>
                </c:pt>
                <c:pt idx="40">
                  <c:v>91</c:v>
                </c:pt>
                <c:pt idx="41">
                  <c:v>115</c:v>
                </c:pt>
                <c:pt idx="42">
                  <c:v>89</c:v>
                </c:pt>
                <c:pt idx="43">
                  <c:v>93</c:v>
                </c:pt>
                <c:pt idx="44">
                  <c:v>91</c:v>
                </c:pt>
                <c:pt idx="45">
                  <c:v>82</c:v>
                </c:pt>
                <c:pt idx="46">
                  <c:v>92</c:v>
                </c:pt>
                <c:pt idx="47">
                  <c:v>93</c:v>
                </c:pt>
                <c:pt idx="48">
                  <c:v>105</c:v>
                </c:pt>
                <c:pt idx="49">
                  <c:v>86</c:v>
                </c:pt>
                <c:pt idx="50">
                  <c:v>73</c:v>
                </c:pt>
                <c:pt idx="51">
                  <c:v>87</c:v>
                </c:pt>
                <c:pt idx="52">
                  <c:v>85</c:v>
                </c:pt>
                <c:pt idx="53">
                  <c:v>86</c:v>
                </c:pt>
                <c:pt idx="54">
                  <c:v>53</c:v>
                </c:pt>
                <c:pt idx="55">
                  <c:v>67</c:v>
                </c:pt>
                <c:pt idx="56">
                  <c:v>76</c:v>
                </c:pt>
                <c:pt idx="57">
                  <c:v>108</c:v>
                </c:pt>
                <c:pt idx="58">
                  <c:v>94</c:v>
                </c:pt>
                <c:pt idx="59">
                  <c:v>73</c:v>
                </c:pt>
                <c:pt idx="60">
                  <c:v>82</c:v>
                </c:pt>
                <c:pt idx="61">
                  <c:v>84</c:v>
                </c:pt>
                <c:pt idx="62">
                  <c:v>98</c:v>
                </c:pt>
              </c:numCache>
            </c:numRef>
          </c:val>
        </c:ser>
        <c:ser>
          <c:idx val="4"/>
          <c:order val="4"/>
          <c:tx>
            <c:strRef>
              <c:f>'IUS Original_Data'!$AU$7</c:f>
              <c:strCache>
                <c:ptCount val="1"/>
                <c:pt idx="0">
                  <c:v>Group V (Trans/TransMat)</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'IUS Original_Data'!$D$8:$D$77</c:f>
              <c:numCache>
                <c:ptCount val="70"/>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pt idx="62">
                  <c:v>2023</c:v>
                </c:pt>
                <c:pt idx="63">
                  <c:v>2024</c:v>
                </c:pt>
                <c:pt idx="64">
                  <c:v>2025</c:v>
                </c:pt>
                <c:pt idx="65">
                  <c:v>2026</c:v>
                </c:pt>
                <c:pt idx="66">
                  <c:v>2027</c:v>
                </c:pt>
                <c:pt idx="67">
                  <c:v>2028</c:v>
                </c:pt>
                <c:pt idx="68">
                  <c:v>2029</c:v>
                </c:pt>
                <c:pt idx="69">
                  <c:v>2030</c:v>
                </c:pt>
              </c:numCache>
            </c:numRef>
          </c:cat>
          <c:val>
            <c:numRef>
              <c:f>'IUS Original_Data'!$AU$8:$AU$77</c:f>
              <c:numCache>
                <c:ptCount val="70"/>
                <c:pt idx="0">
                  <c:v>15</c:v>
                </c:pt>
                <c:pt idx="1">
                  <c:v>38</c:v>
                </c:pt>
                <c:pt idx="2">
                  <c:v>36</c:v>
                </c:pt>
                <c:pt idx="3">
                  <c:v>58</c:v>
                </c:pt>
                <c:pt idx="4">
                  <c:v>99</c:v>
                </c:pt>
                <c:pt idx="5">
                  <c:v>102</c:v>
                </c:pt>
                <c:pt idx="6">
                  <c:v>106</c:v>
                </c:pt>
                <c:pt idx="7">
                  <c:v>112</c:v>
                </c:pt>
                <c:pt idx="8">
                  <c:v>101</c:v>
                </c:pt>
                <c:pt idx="9">
                  <c:v>130</c:v>
                </c:pt>
                <c:pt idx="10">
                  <c:v>172</c:v>
                </c:pt>
                <c:pt idx="11">
                  <c:v>155</c:v>
                </c:pt>
                <c:pt idx="12">
                  <c:v>161</c:v>
                </c:pt>
                <c:pt idx="13">
                  <c:v>195</c:v>
                </c:pt>
                <c:pt idx="14">
                  <c:v>189</c:v>
                </c:pt>
                <c:pt idx="15">
                  <c:v>190</c:v>
                </c:pt>
                <c:pt idx="16">
                  <c:v>221</c:v>
                </c:pt>
                <c:pt idx="17">
                  <c:v>187</c:v>
                </c:pt>
                <c:pt idx="18">
                  <c:v>219</c:v>
                </c:pt>
                <c:pt idx="19">
                  <c:v>245</c:v>
                </c:pt>
                <c:pt idx="20">
                  <c:v>244</c:v>
                </c:pt>
                <c:pt idx="21">
                  <c:v>259</c:v>
                </c:pt>
                <c:pt idx="22">
                  <c:v>281</c:v>
                </c:pt>
                <c:pt idx="23">
                  <c:v>253</c:v>
                </c:pt>
                <c:pt idx="24">
                  <c:v>256</c:v>
                </c:pt>
                <c:pt idx="25">
                  <c:v>239</c:v>
                </c:pt>
                <c:pt idx="26">
                  <c:v>230</c:v>
                </c:pt>
                <c:pt idx="27">
                  <c:v>252</c:v>
                </c:pt>
                <c:pt idx="28">
                  <c:v>266</c:v>
                </c:pt>
                <c:pt idx="29">
                  <c:v>390</c:v>
                </c:pt>
                <c:pt idx="30">
                  <c:v>315</c:v>
                </c:pt>
                <c:pt idx="31">
                  <c:v>290</c:v>
                </c:pt>
                <c:pt idx="32">
                  <c:v>297</c:v>
                </c:pt>
                <c:pt idx="33">
                  <c:v>444</c:v>
                </c:pt>
                <c:pt idx="34">
                  <c:v>0</c:v>
                </c:pt>
                <c:pt idx="35">
                  <c:v>0</c:v>
                </c:pt>
                <c:pt idx="36">
                  <c:v>423</c:v>
                </c:pt>
                <c:pt idx="37">
                  <c:v>463</c:v>
                </c:pt>
                <c:pt idx="38">
                  <c:v>76</c:v>
                </c:pt>
                <c:pt idx="39">
                  <c:v>80</c:v>
                </c:pt>
                <c:pt idx="40">
                  <c:v>88</c:v>
                </c:pt>
                <c:pt idx="41">
                  <c:v>68</c:v>
                </c:pt>
                <c:pt idx="42">
                  <c:v>83</c:v>
                </c:pt>
                <c:pt idx="43">
                  <c:v>111</c:v>
                </c:pt>
                <c:pt idx="44">
                  <c:v>95</c:v>
                </c:pt>
                <c:pt idx="45">
                  <c:v>105</c:v>
                </c:pt>
                <c:pt idx="46">
                  <c:v>90</c:v>
                </c:pt>
                <c:pt idx="47">
                  <c:v>91</c:v>
                </c:pt>
                <c:pt idx="48">
                  <c:v>102</c:v>
                </c:pt>
                <c:pt idx="49">
                  <c:v>69</c:v>
                </c:pt>
                <c:pt idx="50">
                  <c:v>87</c:v>
                </c:pt>
                <c:pt idx="51">
                  <c:v>91</c:v>
                </c:pt>
                <c:pt idx="52">
                  <c:v>83</c:v>
                </c:pt>
                <c:pt idx="53">
                  <c:v>117</c:v>
                </c:pt>
                <c:pt idx="54">
                  <c:v>113</c:v>
                </c:pt>
                <c:pt idx="55">
                  <c:v>96</c:v>
                </c:pt>
                <c:pt idx="56">
                  <c:v>112</c:v>
                </c:pt>
                <c:pt idx="57">
                  <c:v>96</c:v>
                </c:pt>
                <c:pt idx="58">
                  <c:v>131</c:v>
                </c:pt>
                <c:pt idx="59">
                  <c:v>124</c:v>
                </c:pt>
                <c:pt idx="60">
                  <c:v>124</c:v>
                </c:pt>
                <c:pt idx="61">
                  <c:v>115</c:v>
                </c:pt>
                <c:pt idx="62">
                  <c:v>117</c:v>
                </c:pt>
              </c:numCache>
            </c:numRef>
          </c:val>
        </c:ser>
        <c:overlap val="100"/>
        <c:gapWidth val="50"/>
        <c:axId val="34176153"/>
        <c:axId val="39149922"/>
      </c:barChart>
      <c:catAx>
        <c:axId val="34176153"/>
        <c:scaling>
          <c:orientation val="minMax"/>
        </c:scaling>
        <c:axPos val="b"/>
        <c:title>
          <c:tx>
            <c:rich>
              <a:bodyPr vert="horz" rot="0" anchor="ctr"/>
              <a:lstStyle/>
              <a:p>
                <a:pPr algn="ctr">
                  <a:defRPr/>
                </a:pPr>
                <a:r>
                  <a:rPr lang="en-US" cap="none" sz="1000" b="1" i="0" u="none" baseline="0">
                    <a:latin typeface="Arial"/>
                    <a:ea typeface="Arial"/>
                    <a:cs typeface="Arial"/>
                  </a:rPr>
                  <a:t>Time (Year)</a:t>
                </a:r>
              </a:p>
            </c:rich>
          </c:tx>
          <c:layout>
            <c:manualLayout>
              <c:xMode val="factor"/>
              <c:yMode val="factor"/>
              <c:x val="-0.007"/>
              <c:y val="0.00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latin typeface="Arial"/>
                <a:ea typeface="Arial"/>
                <a:cs typeface="Arial"/>
              </a:defRPr>
            </a:pPr>
          </a:p>
        </c:txPr>
        <c:crossAx val="39149922"/>
        <c:crosses val="autoZero"/>
        <c:auto val="1"/>
        <c:lblOffset val="100"/>
        <c:tickLblSkip val="2"/>
        <c:noMultiLvlLbl val="0"/>
      </c:catAx>
      <c:valAx>
        <c:axId val="39149922"/>
        <c:scaling>
          <c:orientation val="minMax"/>
          <c:max val="2000"/>
          <c:min val="0"/>
        </c:scaling>
        <c:axPos val="l"/>
        <c:title>
          <c:tx>
            <c:rich>
              <a:bodyPr vert="horz" rot="-5400000" anchor="ctr"/>
              <a:lstStyle/>
              <a:p>
                <a:pPr algn="ctr">
                  <a:defRPr/>
                </a:pPr>
                <a:r>
                  <a:rPr lang="en-US" cap="none" sz="1100" b="1" i="0" u="none" baseline="0">
                    <a:latin typeface="Arial"/>
                    <a:ea typeface="Arial"/>
                    <a:cs typeface="Arial"/>
                  </a:rPr>
                  <a:t>Number of Abstracts *</a:t>
                </a:r>
              </a:p>
            </c:rich>
          </c:tx>
          <c:layout>
            <c:manualLayout>
              <c:xMode val="factor"/>
              <c:yMode val="factor"/>
              <c:x val="-0.00425"/>
              <c:y val="-0.00075"/>
            </c:manualLayout>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4176153"/>
        <c:crossesAt val="1"/>
        <c:crossBetween val="between"/>
        <c:dispUnits/>
        <c:majorUnit val="200"/>
        <c:minorUnit val="40"/>
      </c:valAx>
      <c:spPr>
        <a:solidFill>
          <a:srgbClr val="CCFFFF"/>
        </a:solidFill>
        <a:ln w="12700">
          <a:solidFill>
            <a:srgbClr val="808080"/>
          </a:solidFill>
        </a:ln>
      </c:spPr>
    </c:plotArea>
    <c:legend>
      <c:legendPos val="r"/>
      <c:layout>
        <c:manualLayout>
          <c:xMode val="edge"/>
          <c:yMode val="edge"/>
          <c:x val="0.016"/>
          <c:y val="0.10525"/>
        </c:manualLayout>
      </c:layout>
      <c:overlay val="0"/>
    </c:legend>
    <c:plotVisOnly val="1"/>
    <c:dispBlanksAs val="gap"/>
    <c:showDLblsOverMax val="0"/>
  </c:chart>
  <c:spPr>
    <a:solidFill>
      <a:srgbClr val="FFFF99"/>
    </a:solidFill>
    <a:ln w="3175">
      <a:solidFill>
        <a:srgbClr val="FF99CC"/>
      </a:solidFill>
    </a:ln>
  </c:spPr>
  <c:txPr>
    <a:bodyPr vert="horz" rot="0"/>
    <a:lstStyle/>
    <a:p>
      <a:pPr>
        <a:defRPr lang="en-US" cap="none" sz="8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FF0000"/>
                </a:solidFill>
                <a:latin typeface="Arial"/>
                <a:ea typeface="Arial"/>
                <a:cs typeface="Arial"/>
              </a:rPr>
              <a:t>Rejection Rate (%) </a:t>
            </a:r>
            <a:r>
              <a:rPr lang="en-US" cap="none" sz="150" b="1" i="0" u="none" baseline="0">
                <a:latin typeface="Arial"/>
                <a:ea typeface="Arial"/>
                <a:cs typeface="Arial"/>
              </a:rPr>
              <a:t>for the IEEE International Ultrasonics Symposia by Each Group (</a:t>
            </a:r>
            <a:r>
              <a:rPr lang="en-US" cap="none" sz="150" b="1" i="0" u="none" baseline="0">
                <a:solidFill>
                  <a:srgbClr val="0000FF"/>
                </a:solidFill>
                <a:latin typeface="Arial"/>
                <a:ea typeface="Arial"/>
                <a:cs typeface="Arial"/>
              </a:rPr>
              <a:t>Since 1959</a:t>
            </a:r>
            <a:r>
              <a:rPr lang="en-US" cap="none" sz="150" b="1" i="0" u="none" baseline="0">
                <a:latin typeface="Arial"/>
                <a:ea typeface="Arial"/>
                <a:cs typeface="Arial"/>
              </a:rPr>
              <a:t>) </a:t>
            </a:r>
            <a:r>
              <a:rPr lang="en-US" cap="none" sz="125" b="1" i="0" u="none" baseline="0">
                <a:latin typeface="Arial"/>
                <a:ea typeface="Arial"/>
                <a:cs typeface="Arial"/>
              </a:rPr>
              <a:t>- "0" values mean that data are not available for those years</a:t>
            </a:r>
          </a:p>
        </c:rich>
      </c:tx>
      <c:layout/>
      <c:spPr>
        <a:noFill/>
        <a:ln>
          <a:noFill/>
        </a:ln>
      </c:spPr>
    </c:title>
    <c:plotArea>
      <c:layout/>
      <c:barChart>
        <c:barDir val="col"/>
        <c:grouping val="stacked"/>
        <c:varyColors val="0"/>
        <c:ser>
          <c:idx val="0"/>
          <c:order val="0"/>
          <c:tx>
            <c:strRef>
              <c:f>'IUS Original_Data'!$AW$7</c:f>
              <c:strCache>
                <c:ptCount val="1"/>
                <c:pt idx="0">
                  <c:v>Group I (Medical)</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'IUS Original_Data'!$D$8:$D$66</c:f>
              <c:numCache>
                <c:ptCount val="59"/>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numCache>
            </c:numRef>
          </c:cat>
          <c:val>
            <c:numRef>
              <c:f>'IUS Original_Data'!$AW$8:$AW$66</c:f>
              <c:numCache>
                <c:ptCount val="59"/>
                <c:pt idx="0">
                  <c:v>0</c:v>
                </c:pt>
                <c:pt idx="34">
                  <c:v>0.15476190476190477</c:v>
                </c:pt>
                <c:pt idx="35">
                  <c:v>0.18421052631578946</c:v>
                </c:pt>
                <c:pt idx="38">
                  <c:v>0.4148471615720524</c:v>
                </c:pt>
                <c:pt idx="39">
                  <c:v>0.32098765432098764</c:v>
                </c:pt>
                <c:pt idx="40">
                  <c:v>0.38869257950530034</c:v>
                </c:pt>
                <c:pt idx="41">
                  <c:v>0.35074626865671643</c:v>
                </c:pt>
                <c:pt idx="42">
                  <c:v>0.30857142857142855</c:v>
                </c:pt>
                <c:pt idx="43">
                  <c:v>0.1697530864197531</c:v>
                </c:pt>
                <c:pt idx="44">
                  <c:v>0.27492447129909364</c:v>
                </c:pt>
                <c:pt idx="45">
                  <c:v>0.15306122448979592</c:v>
                </c:pt>
                <c:pt idx="46">
                  <c:v>0.1843817787418655</c:v>
                </c:pt>
                <c:pt idx="47">
                  <c:v>0.2512690355329949</c:v>
                </c:pt>
                <c:pt idx="48">
                  <c:v>0.18464730290456433</c:v>
                </c:pt>
                <c:pt idx="49">
                  <c:v>0.23588709677419356</c:v>
                </c:pt>
                <c:pt idx="50">
                  <c:v>0.2465753424657534</c:v>
                </c:pt>
                <c:pt idx="51">
                  <c:v>0.23993288590604026</c:v>
                </c:pt>
                <c:pt idx="52">
                  <c:v>0.25486381322957197</c:v>
                </c:pt>
                <c:pt idx="53">
                  <c:v>0.2531824611032532</c:v>
                </c:pt>
                <c:pt idx="54">
                  <c:v>0.24960254372019078</c:v>
                </c:pt>
                <c:pt idx="55">
                  <c:v>0.32816901408450705</c:v>
                </c:pt>
                <c:pt idx="56">
                  <c:v>0.3057553956834532</c:v>
                </c:pt>
                <c:pt idx="57">
                  <c:v>0.23067632850241546</c:v>
                </c:pt>
                <c:pt idx="58">
                  <c:v>0.1933570581257414</c:v>
                </c:pt>
              </c:numCache>
            </c:numRef>
          </c:val>
        </c:ser>
        <c:ser>
          <c:idx val="1"/>
          <c:order val="1"/>
          <c:tx>
            <c:strRef>
              <c:f>'IUS Original_Data'!$AX$7</c:f>
              <c:strCache>
                <c:ptCount val="1"/>
                <c:pt idx="0">
                  <c:v>Group II (Sensor/NDE/Industry)</c:v>
                </c:pt>
              </c:strCache>
            </c:strRef>
          </c:tx>
          <c:spPr>
            <a:solidFill>
              <a:srgbClr val="FF6600"/>
            </a:solidFill>
            <a:ln w="12700">
              <a:solidFill>
                <a:srgbClr val="FF66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'IUS Original_Data'!$D$8:$D$66</c:f>
              <c:numCache>
                <c:ptCount val="59"/>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numCache>
            </c:numRef>
          </c:cat>
          <c:val>
            <c:numRef>
              <c:f>'IUS Original_Data'!$AX$8:$AX$66</c:f>
              <c:numCache>
                <c:ptCount val="59"/>
                <c:pt idx="0">
                  <c:v>0</c:v>
                </c:pt>
                <c:pt idx="34">
                  <c:v>0.2982456140350877</c:v>
                </c:pt>
                <c:pt idx="35">
                  <c:v>0.2727272727272727</c:v>
                </c:pt>
                <c:pt idx="38">
                  <c:v>0.2978723404255319</c:v>
                </c:pt>
                <c:pt idx="39">
                  <c:v>0.3048780487804878</c:v>
                </c:pt>
                <c:pt idx="40">
                  <c:v>0.34415584415584416</c:v>
                </c:pt>
                <c:pt idx="41">
                  <c:v>0.39072847682119205</c:v>
                </c:pt>
                <c:pt idx="42">
                  <c:v>0.3225806451612903</c:v>
                </c:pt>
                <c:pt idx="43">
                  <c:v>0.2777777777777778</c:v>
                </c:pt>
                <c:pt idx="44">
                  <c:v>0.3254437869822485</c:v>
                </c:pt>
                <c:pt idx="45">
                  <c:v>0.2608695652173913</c:v>
                </c:pt>
                <c:pt idx="46">
                  <c:v>0.04294478527607362</c:v>
                </c:pt>
                <c:pt idx="47">
                  <c:v>0.3684210526315789</c:v>
                </c:pt>
                <c:pt idx="48">
                  <c:v>0.3036649214659686</c:v>
                </c:pt>
                <c:pt idx="49">
                  <c:v>0.20192307692307693</c:v>
                </c:pt>
                <c:pt idx="50">
                  <c:v>0.14423076923076922</c:v>
                </c:pt>
                <c:pt idx="51">
                  <c:v>0.20304568527918782</c:v>
                </c:pt>
                <c:pt idx="52">
                  <c:v>0.19708029197080293</c:v>
                </c:pt>
                <c:pt idx="53">
                  <c:v>0.24074074074074073</c:v>
                </c:pt>
                <c:pt idx="54">
                  <c:v>0.21367521367521367</c:v>
                </c:pt>
                <c:pt idx="55">
                  <c:v>0.2073170731707317</c:v>
                </c:pt>
                <c:pt idx="56">
                  <c:v>0.23255813953488372</c:v>
                </c:pt>
                <c:pt idx="57">
                  <c:v>0.19607843137254902</c:v>
                </c:pt>
                <c:pt idx="58">
                  <c:v>0.06293706293706294</c:v>
                </c:pt>
              </c:numCache>
            </c:numRef>
          </c:val>
        </c:ser>
        <c:ser>
          <c:idx val="2"/>
          <c:order val="2"/>
          <c:tx>
            <c:strRef>
              <c:f>'IUS Original_Data'!$AY$7</c:f>
              <c:strCache>
                <c:ptCount val="1"/>
                <c:pt idx="0">
                  <c:v>Group III (PhyAcou)</c:v>
                </c:pt>
              </c:strCache>
            </c:strRef>
          </c:tx>
          <c:spPr>
            <a:solidFill>
              <a:srgbClr val="008000"/>
            </a:solidFill>
            <a:ln w="12700">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'IUS Original_Data'!$D$8:$D$66</c:f>
              <c:numCache>
                <c:ptCount val="59"/>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numCache>
            </c:numRef>
          </c:cat>
          <c:val>
            <c:numRef>
              <c:f>'IUS Original_Data'!$AY$8:$AY$66</c:f>
              <c:numCache>
                <c:ptCount val="59"/>
                <c:pt idx="0">
                  <c:v>0</c:v>
                </c:pt>
                <c:pt idx="34">
                  <c:v>0.19298245614035087</c:v>
                </c:pt>
                <c:pt idx="35">
                  <c:v>0.20743034055727555</c:v>
                </c:pt>
                <c:pt idx="38">
                  <c:v>0.20212765957446807</c:v>
                </c:pt>
                <c:pt idx="39">
                  <c:v>0.5</c:v>
                </c:pt>
                <c:pt idx="40">
                  <c:v>0.24</c:v>
                </c:pt>
                <c:pt idx="41">
                  <c:v>0.3655913978494624</c:v>
                </c:pt>
                <c:pt idx="42">
                  <c:v>0.15151515151515152</c:v>
                </c:pt>
                <c:pt idx="43">
                  <c:v>0.1326530612244898</c:v>
                </c:pt>
                <c:pt idx="44">
                  <c:v>0.17692307692307693</c:v>
                </c:pt>
                <c:pt idx="45">
                  <c:v>0.29411764705882354</c:v>
                </c:pt>
                <c:pt idx="46">
                  <c:v>0.13186813186813187</c:v>
                </c:pt>
                <c:pt idx="47">
                  <c:v>0.20161290322580644</c:v>
                </c:pt>
                <c:pt idx="48">
                  <c:v>0</c:v>
                </c:pt>
                <c:pt idx="49">
                  <c:v>0.029411764705882353</c:v>
                </c:pt>
                <c:pt idx="50">
                  <c:v>0.011494252873563218</c:v>
                </c:pt>
                <c:pt idx="51">
                  <c:v>0.17164179104477612</c:v>
                </c:pt>
                <c:pt idx="52">
                  <c:v>0.030927835051546393</c:v>
                </c:pt>
                <c:pt idx="53">
                  <c:v>0.125</c:v>
                </c:pt>
                <c:pt idx="54">
                  <c:v>0.13157894736842105</c:v>
                </c:pt>
                <c:pt idx="55">
                  <c:v>0.26126126126126126</c:v>
                </c:pt>
                <c:pt idx="56">
                  <c:v>0.22549019607843138</c:v>
                </c:pt>
                <c:pt idx="57">
                  <c:v>0.205607476635514</c:v>
                </c:pt>
                <c:pt idx="58">
                  <c:v>0.0975609756097561</c:v>
                </c:pt>
              </c:numCache>
            </c:numRef>
          </c:val>
        </c:ser>
        <c:ser>
          <c:idx val="3"/>
          <c:order val="3"/>
          <c:tx>
            <c:strRef>
              <c:f>'IUS Original_Data'!$AZ$7</c:f>
              <c:strCache>
                <c:ptCount val="1"/>
                <c:pt idx="0">
                  <c:v>Group IV (SAW/FBAR/MEMS)</c:v>
                </c:pt>
              </c:strCache>
            </c:strRef>
          </c:tx>
          <c:spPr>
            <a:solidFill>
              <a:srgbClr val="800080"/>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'IUS Original_Data'!$D$8:$D$66</c:f>
              <c:numCache>
                <c:ptCount val="59"/>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numCache>
            </c:numRef>
          </c:cat>
          <c:val>
            <c:numRef>
              <c:f>'IUS Original_Data'!$AZ$8:$AZ$66</c:f>
              <c:numCache>
                <c:ptCount val="59"/>
                <c:pt idx="0">
                  <c:v>0</c:v>
                </c:pt>
                <c:pt idx="34">
                  <c:v>0.30701754385964913</c:v>
                </c:pt>
                <c:pt idx="35">
                  <c:v>0.03759398496240601</c:v>
                </c:pt>
                <c:pt idx="38">
                  <c:v>0.2457627118644068</c:v>
                </c:pt>
                <c:pt idx="39">
                  <c:v>0.08695652173913043</c:v>
                </c:pt>
                <c:pt idx="40">
                  <c:v>0.2661290322580645</c:v>
                </c:pt>
                <c:pt idx="41">
                  <c:v>0.16058394160583941</c:v>
                </c:pt>
                <c:pt idx="42">
                  <c:v>0.2457627118644068</c:v>
                </c:pt>
                <c:pt idx="43">
                  <c:v>0.11428571428571428</c:v>
                </c:pt>
                <c:pt idx="44">
                  <c:v>0.23529411764705882</c:v>
                </c:pt>
                <c:pt idx="45">
                  <c:v>0.1717171717171717</c:v>
                </c:pt>
                <c:pt idx="46">
                  <c:v>0.31343283582089554</c:v>
                </c:pt>
                <c:pt idx="47">
                  <c:v>0.20512820512820512</c:v>
                </c:pt>
                <c:pt idx="48">
                  <c:v>0.18604651162790697</c:v>
                </c:pt>
                <c:pt idx="49">
                  <c:v>0.14</c:v>
                </c:pt>
                <c:pt idx="50">
                  <c:v>0.13095238095238096</c:v>
                </c:pt>
                <c:pt idx="51">
                  <c:v>0.21621621621621623</c:v>
                </c:pt>
                <c:pt idx="52">
                  <c:v>0.12371134020618557</c:v>
                </c:pt>
                <c:pt idx="53">
                  <c:v>0.1134020618556701</c:v>
                </c:pt>
                <c:pt idx="54">
                  <c:v>0.15873015873015872</c:v>
                </c:pt>
                <c:pt idx="55">
                  <c:v>0.14102564102564102</c:v>
                </c:pt>
                <c:pt idx="56">
                  <c:v>0.24</c:v>
                </c:pt>
                <c:pt idx="57">
                  <c:v>0.14960629921259844</c:v>
                </c:pt>
                <c:pt idx="58">
                  <c:v>0.09615384615384616</c:v>
                </c:pt>
              </c:numCache>
            </c:numRef>
          </c:val>
        </c:ser>
        <c:ser>
          <c:idx val="4"/>
          <c:order val="4"/>
          <c:tx>
            <c:strRef>
              <c:f>'IUS Original_Data'!$BB$7</c:f>
              <c:strCache>
                <c:ptCount val="1"/>
                <c:pt idx="0">
                  <c:v>Overall</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'IUS Original_Data'!$D$8:$D$66</c:f>
              <c:numCache>
                <c:ptCount val="59"/>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numCache>
            </c:numRef>
          </c:cat>
          <c:val>
            <c:numRef>
              <c:f>'IUS Original_Data'!$BB$8:$BB$66</c:f>
              <c:numCache>
                <c:ptCount val="59"/>
                <c:pt idx="0">
                  <c:v>0</c:v>
                </c:pt>
                <c:pt idx="6">
                  <c:v>0.08620689655172414</c:v>
                </c:pt>
                <c:pt idx="7">
                  <c:v>0.042735042735042736</c:v>
                </c:pt>
                <c:pt idx="8">
                  <c:v>0.00980392156862745</c:v>
                </c:pt>
                <c:pt idx="9">
                  <c:v>0.13333333333333333</c:v>
                </c:pt>
                <c:pt idx="13">
                  <c:v>0.25</c:v>
                </c:pt>
                <c:pt idx="14">
                  <c:v>0.08695652173913043</c:v>
                </c:pt>
                <c:pt idx="15">
                  <c:v>0.08653846153846154</c:v>
                </c:pt>
                <c:pt idx="16">
                  <c:v>0.116</c:v>
                </c:pt>
                <c:pt idx="17">
                  <c:v>0.12206572769953052</c:v>
                </c:pt>
                <c:pt idx="18">
                  <c:v>0.124</c:v>
                </c:pt>
                <c:pt idx="19">
                  <c:v>0.14930555555555555</c:v>
                </c:pt>
                <c:pt idx="20">
                  <c:v>0.06870229007633588</c:v>
                </c:pt>
                <c:pt idx="21">
                  <c:v>0.1590909090909091</c:v>
                </c:pt>
                <c:pt idx="22">
                  <c:v>0.06333333333333334</c:v>
                </c:pt>
                <c:pt idx="23">
                  <c:v>0.12152777777777778</c:v>
                </c:pt>
                <c:pt idx="24">
                  <c:v>0.18471337579617833</c:v>
                </c:pt>
                <c:pt idx="25">
                  <c:v>0.20860927152317882</c:v>
                </c:pt>
                <c:pt idx="26">
                  <c:v>0.2532467532467532</c:v>
                </c:pt>
                <c:pt idx="27">
                  <c:v>0.136986301369863</c:v>
                </c:pt>
                <c:pt idx="28">
                  <c:v>0.24431818181818182</c:v>
                </c:pt>
                <c:pt idx="29">
                  <c:v>0.13333333333333333</c:v>
                </c:pt>
                <c:pt idx="30">
                  <c:v>0.23170731707317074</c:v>
                </c:pt>
                <c:pt idx="31">
                  <c:v>0.1853932584269663</c:v>
                </c:pt>
                <c:pt idx="32">
                  <c:v>0.2575</c:v>
                </c:pt>
                <c:pt idx="33">
                  <c:v>0.26</c:v>
                </c:pt>
                <c:pt idx="34">
                  <c:v>0.22941176470588234</c:v>
                </c:pt>
                <c:pt idx="35">
                  <c:v>0.17684210526315788</c:v>
                </c:pt>
                <c:pt idx="36">
                  <c:v>0.21666666666666667</c:v>
                </c:pt>
                <c:pt idx="37">
                  <c:v>0.1975736568457539</c:v>
                </c:pt>
                <c:pt idx="38">
                  <c:v>0.2948717948717949</c:v>
                </c:pt>
                <c:pt idx="39">
                  <c:v>0.26947040498442365</c:v>
                </c:pt>
                <c:pt idx="40">
                  <c:v>0.31029986962190353</c:v>
                </c:pt>
                <c:pt idx="41">
                  <c:v>0.32085561497326204</c:v>
                </c:pt>
                <c:pt idx="42">
                  <c:v>0.26570680628272253</c:v>
                </c:pt>
                <c:pt idx="43">
                  <c:v>0.17079530638852672</c:v>
                </c:pt>
                <c:pt idx="44">
                  <c:v>0.2614155251141553</c:v>
                </c:pt>
                <c:pt idx="45">
                  <c:v>0.1995490417136415</c:v>
                </c:pt>
                <c:pt idx="46">
                  <c:v>0.19979818365287588</c:v>
                </c:pt>
                <c:pt idx="47">
                  <c:v>0.2649945474372955</c:v>
                </c:pt>
                <c:pt idx="48">
                  <c:v>0.18928901200369344</c:v>
                </c:pt>
                <c:pt idx="49">
                  <c:v>0.19929660023446658</c:v>
                </c:pt>
                <c:pt idx="50">
                  <c:v>0.18459796149490373</c:v>
                </c:pt>
                <c:pt idx="51">
                  <c:v>0.22964867180805484</c:v>
                </c:pt>
                <c:pt idx="52">
                  <c:v>0.20021186440677965</c:v>
                </c:pt>
                <c:pt idx="53">
                  <c:v>0.21522094926350246</c:v>
                </c:pt>
                <c:pt idx="54">
                  <c:v>0.22568093385214008</c:v>
                </c:pt>
                <c:pt idx="55">
                  <c:v>0.28583403185247275</c:v>
                </c:pt>
                <c:pt idx="56">
                  <c:v>0.2786259541984733</c:v>
                </c:pt>
                <c:pt idx="57">
                  <c:v>0.20889894419306185</c:v>
                </c:pt>
                <c:pt idx="58">
                  <c:v>0.15361216730038021</c:v>
                </c:pt>
              </c:numCache>
            </c:numRef>
          </c:val>
        </c:ser>
        <c:overlap val="100"/>
        <c:gapWidth val="50"/>
        <c:axId val="16804979"/>
        <c:axId val="17027084"/>
      </c:barChart>
      <c:catAx>
        <c:axId val="16804979"/>
        <c:scaling>
          <c:orientation val="minMax"/>
        </c:scaling>
        <c:axPos val="b"/>
        <c:title>
          <c:tx>
            <c:rich>
              <a:bodyPr vert="horz" rot="0" anchor="ctr"/>
              <a:lstStyle/>
              <a:p>
                <a:pPr algn="ctr">
                  <a:defRPr/>
                </a:pPr>
                <a:r>
                  <a:rPr lang="en-US" cap="none" sz="150" b="1" i="0" u="none" baseline="0">
                    <a:latin typeface="Arial"/>
                    <a:ea typeface="Arial"/>
                    <a:cs typeface="Arial"/>
                  </a:rPr>
                  <a:t>Time (Year)</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 b="0" i="0" u="none" baseline="0">
                <a:latin typeface="Arial"/>
                <a:ea typeface="Arial"/>
                <a:cs typeface="Arial"/>
              </a:defRPr>
            </a:pPr>
          </a:p>
        </c:txPr>
        <c:crossAx val="17027084"/>
        <c:crosses val="autoZero"/>
        <c:auto val="1"/>
        <c:lblOffset val="100"/>
        <c:tickLblSkip val="1"/>
        <c:noMultiLvlLbl val="0"/>
      </c:catAx>
      <c:valAx>
        <c:axId val="17027084"/>
        <c:scaling>
          <c:orientation val="minMax"/>
          <c:max val="150"/>
          <c:min val="0"/>
        </c:scaling>
        <c:axPos val="l"/>
        <c:title>
          <c:tx>
            <c:rich>
              <a:bodyPr vert="horz" rot="-5400000" anchor="ctr"/>
              <a:lstStyle/>
              <a:p>
                <a:pPr algn="ctr">
                  <a:defRPr/>
                </a:pPr>
                <a:r>
                  <a:rPr lang="en-US" cap="none" sz="1100" b="1" i="0" u="none" baseline="0">
                    <a:latin typeface="Arial"/>
                    <a:ea typeface="Arial"/>
                    <a:cs typeface="Arial"/>
                  </a:rPr>
                  <a:t>Number of Abstracts</a:t>
                </a:r>
              </a:p>
            </c:rich>
          </c:tx>
          <c:layout/>
          <c:overlay val="0"/>
          <c:spPr>
            <a:noFill/>
            <a:ln>
              <a:noFill/>
            </a:ln>
          </c:spPr>
        </c:title>
        <c:majorGridlines/>
        <c:delete val="0"/>
        <c:numFmt formatCode="General" sourceLinked="1"/>
        <c:majorTickMark val="out"/>
        <c:minorTickMark val="none"/>
        <c:tickLblPos val="nextTo"/>
        <c:crossAx val="16804979"/>
        <c:crossesAt val="1"/>
        <c:crossBetween val="between"/>
        <c:dispUnits/>
        <c:majorUnit val="15"/>
        <c:minorUnit val="3"/>
      </c:valAx>
      <c:spPr>
        <a:solidFill>
          <a:srgbClr val="CCFFFF"/>
        </a:solidFill>
        <a:ln w="12700">
          <a:solidFill>
            <a:srgbClr val="808080"/>
          </a:solidFill>
        </a:ln>
      </c:spPr>
    </c:plotArea>
    <c:legend>
      <c:legendPos val="t"/>
      <c:layout/>
      <c:overlay val="0"/>
    </c:legend>
    <c:plotVisOnly val="1"/>
    <c:dispBlanksAs val="gap"/>
    <c:showDLblsOverMax val="0"/>
  </c:chart>
  <c:spPr>
    <a:solidFill>
      <a:srgbClr val="FFFF99"/>
    </a:solidFill>
    <a:ln w="3175">
      <a:solidFill>
        <a:srgbClr val="FF99CC"/>
      </a:solidFill>
    </a:ln>
  </c:spPr>
  <c:txPr>
    <a:bodyPr vert="horz" rot="0"/>
    <a:lstStyle/>
    <a:p>
      <a:pPr>
        <a:defRPr lang="en-US" cap="none" sz="1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FF0000"/>
                </a:solidFill>
                <a:latin typeface="Arial"/>
                <a:ea typeface="Arial"/>
                <a:cs typeface="Arial"/>
              </a:rPr>
              <a:t>Rejection Rate (%)</a:t>
            </a:r>
            <a:r>
              <a:rPr lang="en-US" cap="none" sz="150" b="1" i="0" u="none" baseline="0">
                <a:latin typeface="Arial"/>
                <a:ea typeface="Arial"/>
                <a:cs typeface="Arial"/>
              </a:rPr>
              <a:t> for the IEEE International Ultrasonics Symposia by Each Group (</a:t>
            </a:r>
            <a:r>
              <a:rPr lang="en-US" cap="none" sz="150" b="1" i="0" u="none" baseline="0">
                <a:solidFill>
                  <a:srgbClr val="0000FF"/>
                </a:solidFill>
                <a:latin typeface="Arial"/>
                <a:ea typeface="Arial"/>
                <a:cs typeface="Arial"/>
              </a:rPr>
              <a:t>1959-2008</a:t>
            </a:r>
            <a:r>
              <a:rPr lang="en-US" cap="none" sz="150" b="1" i="0" u="none" baseline="0">
                <a:latin typeface="Arial"/>
                <a:ea typeface="Arial"/>
                <a:cs typeface="Arial"/>
              </a:rPr>
              <a:t>) </a:t>
            </a:r>
            <a:r>
              <a:rPr lang="en-US" cap="none" sz="125" b="1" i="0" u="none" baseline="0">
                <a:latin typeface="Arial"/>
                <a:ea typeface="Arial"/>
                <a:cs typeface="Arial"/>
              </a:rPr>
              <a:t>- "0" values mean that data are not available for those years</a:t>
            </a:r>
          </a:p>
        </c:rich>
      </c:tx>
      <c:layout/>
      <c:spPr>
        <a:noFill/>
        <a:ln>
          <a:noFill/>
        </a:ln>
      </c:spPr>
    </c:title>
    <c:plotArea>
      <c:layout/>
      <c:barChart>
        <c:barDir val="col"/>
        <c:grouping val="stacked"/>
        <c:varyColors val="0"/>
        <c:ser>
          <c:idx val="0"/>
          <c:order val="0"/>
          <c:tx>
            <c:strRef>
              <c:f>'IUS Original_Data'!$AW$7</c:f>
              <c:strCache>
                <c:ptCount val="1"/>
                <c:pt idx="0">
                  <c:v>Group I (Medical)</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'IUS Original_Data'!$D$8:$D$55</c:f>
              <c:numCache>
                <c:ptCount val="48"/>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cat>
          <c:val>
            <c:numRef>
              <c:f>'IUS Original_Data'!$AW$8:$AW$55</c:f>
              <c:numCache>
                <c:ptCount val="48"/>
                <c:pt idx="0">
                  <c:v>0</c:v>
                </c:pt>
                <c:pt idx="34">
                  <c:v>0.15476190476190477</c:v>
                </c:pt>
                <c:pt idx="35">
                  <c:v>0.18421052631578946</c:v>
                </c:pt>
                <c:pt idx="38">
                  <c:v>0.4148471615720524</c:v>
                </c:pt>
                <c:pt idx="39">
                  <c:v>0.32098765432098764</c:v>
                </c:pt>
                <c:pt idx="40">
                  <c:v>0.38869257950530034</c:v>
                </c:pt>
                <c:pt idx="41">
                  <c:v>0.35074626865671643</c:v>
                </c:pt>
                <c:pt idx="42">
                  <c:v>0.30857142857142855</c:v>
                </c:pt>
                <c:pt idx="43">
                  <c:v>0.1697530864197531</c:v>
                </c:pt>
                <c:pt idx="44">
                  <c:v>0.27492447129909364</c:v>
                </c:pt>
                <c:pt idx="45">
                  <c:v>0.15306122448979592</c:v>
                </c:pt>
                <c:pt idx="46">
                  <c:v>0.1843817787418655</c:v>
                </c:pt>
                <c:pt idx="47">
                  <c:v>0.2512690355329949</c:v>
                </c:pt>
              </c:numCache>
            </c:numRef>
          </c:val>
        </c:ser>
        <c:ser>
          <c:idx val="1"/>
          <c:order val="1"/>
          <c:tx>
            <c:strRef>
              <c:f>'IUS Original_Data'!$AX$7</c:f>
              <c:strCache>
                <c:ptCount val="1"/>
                <c:pt idx="0">
                  <c:v>Group II (Sensor/NDE/Industry)</c:v>
                </c:pt>
              </c:strCache>
            </c:strRef>
          </c:tx>
          <c:spPr>
            <a:solidFill>
              <a:srgbClr val="FF6600"/>
            </a:solidFill>
            <a:ln w="12700">
              <a:solidFill>
                <a:srgbClr val="FF66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'IUS Original_Data'!$D$8:$D$55</c:f>
              <c:numCache>
                <c:ptCount val="48"/>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cat>
          <c:val>
            <c:numRef>
              <c:f>'IUS Original_Data'!$AX$8:$AX$55</c:f>
              <c:numCache>
                <c:ptCount val="48"/>
                <c:pt idx="0">
                  <c:v>0</c:v>
                </c:pt>
                <c:pt idx="34">
                  <c:v>0.2982456140350877</c:v>
                </c:pt>
                <c:pt idx="35">
                  <c:v>0.2727272727272727</c:v>
                </c:pt>
                <c:pt idx="38">
                  <c:v>0.2978723404255319</c:v>
                </c:pt>
                <c:pt idx="39">
                  <c:v>0.3048780487804878</c:v>
                </c:pt>
                <c:pt idx="40">
                  <c:v>0.34415584415584416</c:v>
                </c:pt>
                <c:pt idx="41">
                  <c:v>0.39072847682119205</c:v>
                </c:pt>
                <c:pt idx="42">
                  <c:v>0.3225806451612903</c:v>
                </c:pt>
                <c:pt idx="43">
                  <c:v>0.2777777777777778</c:v>
                </c:pt>
                <c:pt idx="44">
                  <c:v>0.3254437869822485</c:v>
                </c:pt>
                <c:pt idx="45">
                  <c:v>0.2608695652173913</c:v>
                </c:pt>
                <c:pt idx="46">
                  <c:v>0.04294478527607362</c:v>
                </c:pt>
                <c:pt idx="47">
                  <c:v>0.3684210526315789</c:v>
                </c:pt>
              </c:numCache>
            </c:numRef>
          </c:val>
        </c:ser>
        <c:ser>
          <c:idx val="2"/>
          <c:order val="2"/>
          <c:tx>
            <c:strRef>
              <c:f>'IUS Original_Data'!$AY$7</c:f>
              <c:strCache>
                <c:ptCount val="1"/>
                <c:pt idx="0">
                  <c:v>Group III (PhyAcou)</c:v>
                </c:pt>
              </c:strCache>
            </c:strRef>
          </c:tx>
          <c:spPr>
            <a:solidFill>
              <a:srgbClr val="008000"/>
            </a:solidFill>
            <a:ln w="12700">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'IUS Original_Data'!$D$8:$D$55</c:f>
              <c:numCache>
                <c:ptCount val="48"/>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cat>
          <c:val>
            <c:numRef>
              <c:f>'IUS Original_Data'!$AY$8:$AY$55</c:f>
              <c:numCache>
                <c:ptCount val="48"/>
                <c:pt idx="0">
                  <c:v>0</c:v>
                </c:pt>
                <c:pt idx="34">
                  <c:v>0.19298245614035087</c:v>
                </c:pt>
                <c:pt idx="35">
                  <c:v>0.20743034055727555</c:v>
                </c:pt>
                <c:pt idx="38">
                  <c:v>0.20212765957446807</c:v>
                </c:pt>
                <c:pt idx="39">
                  <c:v>0.5</c:v>
                </c:pt>
                <c:pt idx="40">
                  <c:v>0.24</c:v>
                </c:pt>
                <c:pt idx="41">
                  <c:v>0.3655913978494624</c:v>
                </c:pt>
                <c:pt idx="42">
                  <c:v>0.15151515151515152</c:v>
                </c:pt>
                <c:pt idx="43">
                  <c:v>0.1326530612244898</c:v>
                </c:pt>
                <c:pt idx="44">
                  <c:v>0.17692307692307693</c:v>
                </c:pt>
                <c:pt idx="45">
                  <c:v>0.29411764705882354</c:v>
                </c:pt>
                <c:pt idx="46">
                  <c:v>0.13186813186813187</c:v>
                </c:pt>
                <c:pt idx="47">
                  <c:v>0.20161290322580644</c:v>
                </c:pt>
              </c:numCache>
            </c:numRef>
          </c:val>
        </c:ser>
        <c:ser>
          <c:idx val="3"/>
          <c:order val="3"/>
          <c:tx>
            <c:strRef>
              <c:f>'IUS Original_Data'!$AZ$7</c:f>
              <c:strCache>
                <c:ptCount val="1"/>
                <c:pt idx="0">
                  <c:v>Group IV (SAW/FBAR/MEMS)</c:v>
                </c:pt>
              </c:strCache>
            </c:strRef>
          </c:tx>
          <c:spPr>
            <a:solidFill>
              <a:srgbClr val="800080"/>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'IUS Original_Data'!$D$8:$D$55</c:f>
              <c:numCache>
                <c:ptCount val="48"/>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cat>
          <c:val>
            <c:numRef>
              <c:f>'IUS Original_Data'!$AZ$8:$AZ$55</c:f>
              <c:numCache>
                <c:ptCount val="48"/>
                <c:pt idx="0">
                  <c:v>0</c:v>
                </c:pt>
                <c:pt idx="34">
                  <c:v>0.30701754385964913</c:v>
                </c:pt>
                <c:pt idx="35">
                  <c:v>0.03759398496240601</c:v>
                </c:pt>
                <c:pt idx="38">
                  <c:v>0.2457627118644068</c:v>
                </c:pt>
                <c:pt idx="39">
                  <c:v>0.08695652173913043</c:v>
                </c:pt>
                <c:pt idx="40">
                  <c:v>0.2661290322580645</c:v>
                </c:pt>
                <c:pt idx="41">
                  <c:v>0.16058394160583941</c:v>
                </c:pt>
                <c:pt idx="42">
                  <c:v>0.2457627118644068</c:v>
                </c:pt>
                <c:pt idx="43">
                  <c:v>0.11428571428571428</c:v>
                </c:pt>
                <c:pt idx="44">
                  <c:v>0.23529411764705882</c:v>
                </c:pt>
                <c:pt idx="45">
                  <c:v>0.1717171717171717</c:v>
                </c:pt>
                <c:pt idx="46">
                  <c:v>0.31343283582089554</c:v>
                </c:pt>
                <c:pt idx="47">
                  <c:v>0.20512820512820512</c:v>
                </c:pt>
              </c:numCache>
            </c:numRef>
          </c:val>
        </c:ser>
        <c:ser>
          <c:idx val="4"/>
          <c:order val="4"/>
          <c:tx>
            <c:strRef>
              <c:f>'IUS Original_Data'!$BB$7</c:f>
              <c:strCache>
                <c:ptCount val="1"/>
                <c:pt idx="0">
                  <c:v>Overall</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'IUS Original_Data'!$D$8:$D$55</c:f>
              <c:numCache>
                <c:ptCount val="48"/>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cat>
          <c:val>
            <c:numRef>
              <c:f>'IUS Original_Data'!$BB$8:$BB$55</c:f>
              <c:numCache>
                <c:ptCount val="48"/>
                <c:pt idx="0">
                  <c:v>0</c:v>
                </c:pt>
                <c:pt idx="6">
                  <c:v>0.08620689655172414</c:v>
                </c:pt>
                <c:pt idx="7">
                  <c:v>0.042735042735042736</c:v>
                </c:pt>
                <c:pt idx="8">
                  <c:v>0.00980392156862745</c:v>
                </c:pt>
                <c:pt idx="9">
                  <c:v>0.13333333333333333</c:v>
                </c:pt>
                <c:pt idx="13">
                  <c:v>0.25</c:v>
                </c:pt>
                <c:pt idx="14">
                  <c:v>0.08695652173913043</c:v>
                </c:pt>
                <c:pt idx="15">
                  <c:v>0.08653846153846154</c:v>
                </c:pt>
                <c:pt idx="16">
                  <c:v>0.116</c:v>
                </c:pt>
                <c:pt idx="17">
                  <c:v>0.12206572769953052</c:v>
                </c:pt>
                <c:pt idx="18">
                  <c:v>0.124</c:v>
                </c:pt>
                <c:pt idx="19">
                  <c:v>0.14930555555555555</c:v>
                </c:pt>
                <c:pt idx="20">
                  <c:v>0.06870229007633588</c:v>
                </c:pt>
                <c:pt idx="21">
                  <c:v>0.1590909090909091</c:v>
                </c:pt>
                <c:pt idx="22">
                  <c:v>0.06333333333333334</c:v>
                </c:pt>
                <c:pt idx="23">
                  <c:v>0.12152777777777778</c:v>
                </c:pt>
                <c:pt idx="24">
                  <c:v>0.18471337579617833</c:v>
                </c:pt>
                <c:pt idx="25">
                  <c:v>0.20860927152317882</c:v>
                </c:pt>
                <c:pt idx="26">
                  <c:v>0.2532467532467532</c:v>
                </c:pt>
                <c:pt idx="27">
                  <c:v>0.136986301369863</c:v>
                </c:pt>
                <c:pt idx="28">
                  <c:v>0.24431818181818182</c:v>
                </c:pt>
                <c:pt idx="29">
                  <c:v>0.13333333333333333</c:v>
                </c:pt>
                <c:pt idx="30">
                  <c:v>0.23170731707317074</c:v>
                </c:pt>
                <c:pt idx="31">
                  <c:v>0.1853932584269663</c:v>
                </c:pt>
                <c:pt idx="32">
                  <c:v>0.2575</c:v>
                </c:pt>
                <c:pt idx="33">
                  <c:v>0.26</c:v>
                </c:pt>
                <c:pt idx="34">
                  <c:v>0.22941176470588234</c:v>
                </c:pt>
                <c:pt idx="35">
                  <c:v>0.17684210526315788</c:v>
                </c:pt>
                <c:pt idx="36">
                  <c:v>0.21666666666666667</c:v>
                </c:pt>
                <c:pt idx="37">
                  <c:v>0.1975736568457539</c:v>
                </c:pt>
                <c:pt idx="38">
                  <c:v>0.2948717948717949</c:v>
                </c:pt>
                <c:pt idx="39">
                  <c:v>0.26947040498442365</c:v>
                </c:pt>
                <c:pt idx="40">
                  <c:v>0.31029986962190353</c:v>
                </c:pt>
                <c:pt idx="41">
                  <c:v>0.32085561497326204</c:v>
                </c:pt>
                <c:pt idx="42">
                  <c:v>0.26570680628272253</c:v>
                </c:pt>
                <c:pt idx="43">
                  <c:v>0.17079530638852672</c:v>
                </c:pt>
                <c:pt idx="44">
                  <c:v>0.2614155251141553</c:v>
                </c:pt>
                <c:pt idx="45">
                  <c:v>0.1995490417136415</c:v>
                </c:pt>
                <c:pt idx="46">
                  <c:v>0.19979818365287588</c:v>
                </c:pt>
                <c:pt idx="47">
                  <c:v>0.2649945474372955</c:v>
                </c:pt>
              </c:numCache>
            </c:numRef>
          </c:val>
        </c:ser>
        <c:overlap val="100"/>
        <c:gapWidth val="50"/>
        <c:axId val="19026029"/>
        <c:axId val="37016534"/>
      </c:barChart>
      <c:catAx>
        <c:axId val="19026029"/>
        <c:scaling>
          <c:orientation val="minMax"/>
        </c:scaling>
        <c:axPos val="b"/>
        <c:title>
          <c:tx>
            <c:rich>
              <a:bodyPr vert="horz" rot="0" anchor="ctr"/>
              <a:lstStyle/>
              <a:p>
                <a:pPr algn="ctr">
                  <a:defRPr/>
                </a:pPr>
                <a:r>
                  <a:rPr lang="en-US" cap="none" sz="150" b="1" i="0" u="none" baseline="0">
                    <a:latin typeface="Arial"/>
                    <a:ea typeface="Arial"/>
                    <a:cs typeface="Arial"/>
                  </a:rPr>
                  <a:t>Time (Year)</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 b="0" i="0" u="none" baseline="0">
                <a:latin typeface="Arial"/>
                <a:ea typeface="Arial"/>
                <a:cs typeface="Arial"/>
              </a:defRPr>
            </a:pPr>
          </a:p>
        </c:txPr>
        <c:crossAx val="37016534"/>
        <c:crosses val="autoZero"/>
        <c:auto val="1"/>
        <c:lblOffset val="100"/>
        <c:tickLblSkip val="1"/>
        <c:noMultiLvlLbl val="0"/>
      </c:catAx>
      <c:valAx>
        <c:axId val="37016534"/>
        <c:scaling>
          <c:orientation val="minMax"/>
          <c:max val="150"/>
          <c:min val="0"/>
        </c:scaling>
        <c:axPos val="l"/>
        <c:title>
          <c:tx>
            <c:rich>
              <a:bodyPr vert="horz" rot="-5400000" anchor="ctr"/>
              <a:lstStyle/>
              <a:p>
                <a:pPr algn="ctr">
                  <a:defRPr/>
                </a:pPr>
                <a:r>
                  <a:rPr lang="en-US" cap="none" sz="1100" b="1" i="0" u="none" baseline="0">
                    <a:latin typeface="Arial"/>
                    <a:ea typeface="Arial"/>
                    <a:cs typeface="Arial"/>
                  </a:rPr>
                  <a:t>Number of Abstracts</a:t>
                </a:r>
              </a:p>
            </c:rich>
          </c:tx>
          <c:layout/>
          <c:overlay val="0"/>
          <c:spPr>
            <a:noFill/>
            <a:ln>
              <a:noFill/>
            </a:ln>
          </c:spPr>
        </c:title>
        <c:majorGridlines/>
        <c:delete val="0"/>
        <c:numFmt formatCode="General" sourceLinked="1"/>
        <c:majorTickMark val="out"/>
        <c:minorTickMark val="none"/>
        <c:tickLblPos val="nextTo"/>
        <c:crossAx val="19026029"/>
        <c:crossesAt val="1"/>
        <c:crossBetween val="between"/>
        <c:dispUnits/>
        <c:majorUnit val="15"/>
        <c:minorUnit val="3"/>
      </c:valAx>
      <c:spPr>
        <a:solidFill>
          <a:srgbClr val="CCFFFF"/>
        </a:solidFill>
        <a:ln w="12700">
          <a:solidFill>
            <a:srgbClr val="808080"/>
          </a:solidFill>
        </a:ln>
      </c:spPr>
    </c:plotArea>
    <c:legend>
      <c:legendPos val="t"/>
      <c:layout/>
      <c:overlay val="0"/>
    </c:legend>
    <c:plotVisOnly val="1"/>
    <c:dispBlanksAs val="gap"/>
    <c:showDLblsOverMax val="0"/>
  </c:chart>
  <c:spPr>
    <a:solidFill>
      <a:srgbClr val="FFFF99"/>
    </a:solidFill>
    <a:ln w="3175">
      <a:solidFill>
        <a:srgbClr val="FF99CC"/>
      </a:solidFill>
    </a:ln>
  </c:spPr>
  <c:txPr>
    <a:bodyPr vert="horz" rot="0"/>
    <a:lstStyle/>
    <a:p>
      <a:pPr>
        <a:defRPr lang="en-US" cap="none" sz="1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FF0000"/>
                </a:solidFill>
                <a:latin typeface="Arial"/>
                <a:ea typeface="Arial"/>
                <a:cs typeface="Arial"/>
              </a:rPr>
              <a:t>Rejection Rate (%)</a:t>
            </a:r>
            <a:r>
              <a:rPr lang="en-US" cap="none" sz="1100" b="1" i="0" u="none" baseline="0">
                <a:latin typeface="Arial"/>
                <a:ea typeface="Arial"/>
                <a:cs typeface="Arial"/>
              </a:rPr>
              <a:t> of the IEEE International Ultrasonics Symposia (</a:t>
            </a:r>
            <a:r>
              <a:rPr lang="en-US" cap="none" sz="1100" b="1" i="0" u="none" baseline="0">
                <a:solidFill>
                  <a:srgbClr val="0000FF"/>
                </a:solidFill>
                <a:latin typeface="Arial"/>
                <a:ea typeface="Arial"/>
                <a:cs typeface="Arial"/>
              </a:rPr>
              <a:t>IUS</a:t>
            </a:r>
            <a:r>
              <a:rPr lang="en-US" cap="none" sz="1100" b="1" i="0" u="none" baseline="0">
                <a:latin typeface="Arial"/>
                <a:ea typeface="Arial"/>
                <a:cs typeface="Arial"/>
              </a:rPr>
              <a:t>) by Each Group (</a:t>
            </a:r>
            <a:r>
              <a:rPr lang="en-US" cap="none" sz="1100" b="1" i="0" u="none" baseline="0">
                <a:solidFill>
                  <a:srgbClr val="0000FF"/>
                </a:solidFill>
                <a:latin typeface="Arial"/>
                <a:ea typeface="Arial"/>
                <a:cs typeface="Arial"/>
              </a:rPr>
              <a:t>Since 1959</a:t>
            </a:r>
            <a:r>
              <a:rPr lang="en-US" cap="none" sz="1100" b="1" i="0" u="none" baseline="0">
                <a:latin typeface="Arial"/>
                <a:ea typeface="Arial"/>
                <a:cs typeface="Arial"/>
              </a:rPr>
              <a:t>)  -</a:t>
            </a:r>
            <a:r>
              <a:rPr lang="en-US" cap="none" sz="900" b="1" i="0" u="none" baseline="0">
                <a:latin typeface="Arial"/>
                <a:ea typeface="Arial"/>
                <a:cs typeface="Arial"/>
              </a:rPr>
              <a:t>  "0" values mean that data are not available for those years</a:t>
            </a:r>
          </a:p>
        </c:rich>
      </c:tx>
      <c:layout>
        <c:manualLayout>
          <c:xMode val="factor"/>
          <c:yMode val="factor"/>
          <c:x val="0.041"/>
          <c:y val="-0.02075"/>
        </c:manualLayout>
      </c:layout>
      <c:spPr>
        <a:noFill/>
        <a:ln>
          <a:noFill/>
        </a:ln>
      </c:spPr>
    </c:title>
    <c:plotArea>
      <c:layout>
        <c:manualLayout>
          <c:xMode val="edge"/>
          <c:yMode val="edge"/>
          <c:x val="0.0335"/>
          <c:y val="0.14425"/>
          <c:w val="0.955"/>
          <c:h val="0.802"/>
        </c:manualLayout>
      </c:layout>
      <c:lineChart>
        <c:grouping val="standard"/>
        <c:varyColors val="0"/>
        <c:ser>
          <c:idx val="0"/>
          <c:order val="0"/>
          <c:tx>
            <c:strRef>
              <c:f>'IUS Original_Data'!$AW$7</c:f>
              <c:strCache>
                <c:ptCount val="1"/>
                <c:pt idx="0">
                  <c:v>Group I (Medical)</c:v>
                </c:pt>
              </c:strCache>
            </c:strRef>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numRef>
              <c:f>'IUS Original_Data'!$D$8:$D$77</c:f>
              <c:numCache>
                <c:ptCount val="70"/>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pt idx="62">
                  <c:v>2023</c:v>
                </c:pt>
                <c:pt idx="63">
                  <c:v>2024</c:v>
                </c:pt>
                <c:pt idx="64">
                  <c:v>2025</c:v>
                </c:pt>
                <c:pt idx="65">
                  <c:v>2026</c:v>
                </c:pt>
                <c:pt idx="66">
                  <c:v>2027</c:v>
                </c:pt>
                <c:pt idx="67">
                  <c:v>2028</c:v>
                </c:pt>
                <c:pt idx="68">
                  <c:v>2029</c:v>
                </c:pt>
                <c:pt idx="69">
                  <c:v>2030</c:v>
                </c:pt>
              </c:numCache>
            </c:numRef>
          </c:cat>
          <c:val>
            <c:numRef>
              <c:f>'IUS Original_Data'!$AW$8:$AW$77</c:f>
              <c:numCache>
                <c:ptCount val="70"/>
                <c:pt idx="0">
                  <c:v>0</c:v>
                </c:pt>
                <c:pt idx="34">
                  <c:v>0.15476190476190477</c:v>
                </c:pt>
                <c:pt idx="35">
                  <c:v>0.18421052631578946</c:v>
                </c:pt>
                <c:pt idx="38">
                  <c:v>0.4148471615720524</c:v>
                </c:pt>
                <c:pt idx="39">
                  <c:v>0.32098765432098764</c:v>
                </c:pt>
                <c:pt idx="40">
                  <c:v>0.38869257950530034</c:v>
                </c:pt>
                <c:pt idx="41">
                  <c:v>0.35074626865671643</c:v>
                </c:pt>
                <c:pt idx="42">
                  <c:v>0.30857142857142855</c:v>
                </c:pt>
                <c:pt idx="43">
                  <c:v>0.1697530864197531</c:v>
                </c:pt>
                <c:pt idx="44">
                  <c:v>0.27492447129909364</c:v>
                </c:pt>
                <c:pt idx="45">
                  <c:v>0.15306122448979592</c:v>
                </c:pt>
                <c:pt idx="46">
                  <c:v>0.1843817787418655</c:v>
                </c:pt>
                <c:pt idx="47">
                  <c:v>0.2512690355329949</c:v>
                </c:pt>
                <c:pt idx="48">
                  <c:v>0.18464730290456433</c:v>
                </c:pt>
                <c:pt idx="49">
                  <c:v>0.23588709677419356</c:v>
                </c:pt>
                <c:pt idx="50">
                  <c:v>0.2465753424657534</c:v>
                </c:pt>
                <c:pt idx="51">
                  <c:v>0.23993288590604026</c:v>
                </c:pt>
                <c:pt idx="52">
                  <c:v>0.25486381322957197</c:v>
                </c:pt>
                <c:pt idx="53">
                  <c:v>0.2531824611032532</c:v>
                </c:pt>
                <c:pt idx="54">
                  <c:v>0.24960254372019078</c:v>
                </c:pt>
                <c:pt idx="55">
                  <c:v>0.32816901408450705</c:v>
                </c:pt>
                <c:pt idx="56">
                  <c:v>0.3057553956834532</c:v>
                </c:pt>
                <c:pt idx="57">
                  <c:v>0.23067632850241546</c:v>
                </c:pt>
                <c:pt idx="58">
                  <c:v>0.1933570581257414</c:v>
                </c:pt>
                <c:pt idx="59">
                  <c:v>0.23804226918798665</c:v>
                </c:pt>
                <c:pt idx="60">
                  <c:v>0.24307036247334754</c:v>
                </c:pt>
                <c:pt idx="61">
                  <c:v>0.23529411764705882</c:v>
                </c:pt>
                <c:pt idx="62">
                  <c:v>0.24114173228346455</c:v>
                </c:pt>
              </c:numCache>
            </c:numRef>
          </c:val>
          <c:smooth val="0"/>
        </c:ser>
        <c:ser>
          <c:idx val="1"/>
          <c:order val="1"/>
          <c:tx>
            <c:strRef>
              <c:f>'IUS Original_Data'!$AX$7</c:f>
              <c:strCache>
                <c:ptCount val="1"/>
                <c:pt idx="0">
                  <c:v>Group II (Sensor/NDE/Industry)</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6600"/>
              </a:solidFill>
              <a:ln>
                <a:solidFill>
                  <a:srgbClr val="FF6600"/>
                </a:solidFill>
              </a:ln>
            </c:spPr>
          </c:marker>
          <c:cat>
            <c:numRef>
              <c:f>'IUS Original_Data'!$D$8:$D$77</c:f>
              <c:numCache>
                <c:ptCount val="70"/>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pt idx="62">
                  <c:v>2023</c:v>
                </c:pt>
                <c:pt idx="63">
                  <c:v>2024</c:v>
                </c:pt>
                <c:pt idx="64">
                  <c:v>2025</c:v>
                </c:pt>
                <c:pt idx="65">
                  <c:v>2026</c:v>
                </c:pt>
                <c:pt idx="66">
                  <c:v>2027</c:v>
                </c:pt>
                <c:pt idx="67">
                  <c:v>2028</c:v>
                </c:pt>
                <c:pt idx="68">
                  <c:v>2029</c:v>
                </c:pt>
                <c:pt idx="69">
                  <c:v>2030</c:v>
                </c:pt>
              </c:numCache>
            </c:numRef>
          </c:cat>
          <c:val>
            <c:numRef>
              <c:f>'IUS Original_Data'!$AX$8:$AX$77</c:f>
              <c:numCache>
                <c:ptCount val="70"/>
                <c:pt idx="0">
                  <c:v>0</c:v>
                </c:pt>
                <c:pt idx="34">
                  <c:v>0.2982456140350877</c:v>
                </c:pt>
                <c:pt idx="35">
                  <c:v>0.2727272727272727</c:v>
                </c:pt>
                <c:pt idx="38">
                  <c:v>0.2978723404255319</c:v>
                </c:pt>
                <c:pt idx="39">
                  <c:v>0.3048780487804878</c:v>
                </c:pt>
                <c:pt idx="40">
                  <c:v>0.34415584415584416</c:v>
                </c:pt>
                <c:pt idx="41">
                  <c:v>0.39072847682119205</c:v>
                </c:pt>
                <c:pt idx="42">
                  <c:v>0.3225806451612903</c:v>
                </c:pt>
                <c:pt idx="43">
                  <c:v>0.2777777777777778</c:v>
                </c:pt>
                <c:pt idx="44">
                  <c:v>0.3254437869822485</c:v>
                </c:pt>
                <c:pt idx="45">
                  <c:v>0.2608695652173913</c:v>
                </c:pt>
                <c:pt idx="46">
                  <c:v>0.04294478527607362</c:v>
                </c:pt>
                <c:pt idx="47">
                  <c:v>0.3684210526315789</c:v>
                </c:pt>
                <c:pt idx="48">
                  <c:v>0.3036649214659686</c:v>
                </c:pt>
                <c:pt idx="49">
                  <c:v>0.20192307692307693</c:v>
                </c:pt>
                <c:pt idx="50">
                  <c:v>0.14423076923076922</c:v>
                </c:pt>
                <c:pt idx="51">
                  <c:v>0.20304568527918782</c:v>
                </c:pt>
                <c:pt idx="52">
                  <c:v>0.19708029197080293</c:v>
                </c:pt>
                <c:pt idx="53">
                  <c:v>0.24074074074074073</c:v>
                </c:pt>
                <c:pt idx="54">
                  <c:v>0.21367521367521367</c:v>
                </c:pt>
                <c:pt idx="55">
                  <c:v>0.2073170731707317</c:v>
                </c:pt>
                <c:pt idx="56">
                  <c:v>0.23255813953488372</c:v>
                </c:pt>
                <c:pt idx="57">
                  <c:v>0.19607843137254902</c:v>
                </c:pt>
                <c:pt idx="58">
                  <c:v>0.06293706293706294</c:v>
                </c:pt>
                <c:pt idx="59">
                  <c:v>0.125</c:v>
                </c:pt>
                <c:pt idx="60">
                  <c:v>0.14473684210526316</c:v>
                </c:pt>
                <c:pt idx="61">
                  <c:v>0.24064171122994651</c:v>
                </c:pt>
                <c:pt idx="62">
                  <c:v>0.2147239263803681</c:v>
                </c:pt>
              </c:numCache>
            </c:numRef>
          </c:val>
          <c:smooth val="0"/>
        </c:ser>
        <c:ser>
          <c:idx val="2"/>
          <c:order val="2"/>
          <c:tx>
            <c:strRef>
              <c:f>'IUS Original_Data'!$AY$7</c:f>
              <c:strCache>
                <c:ptCount val="1"/>
                <c:pt idx="0">
                  <c:v>Group III (PhyAcou)</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numRef>
              <c:f>'IUS Original_Data'!$D$8:$D$77</c:f>
              <c:numCache>
                <c:ptCount val="70"/>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pt idx="62">
                  <c:v>2023</c:v>
                </c:pt>
                <c:pt idx="63">
                  <c:v>2024</c:v>
                </c:pt>
                <c:pt idx="64">
                  <c:v>2025</c:v>
                </c:pt>
                <c:pt idx="65">
                  <c:v>2026</c:v>
                </c:pt>
                <c:pt idx="66">
                  <c:v>2027</c:v>
                </c:pt>
                <c:pt idx="67">
                  <c:v>2028</c:v>
                </c:pt>
                <c:pt idx="68">
                  <c:v>2029</c:v>
                </c:pt>
                <c:pt idx="69">
                  <c:v>2030</c:v>
                </c:pt>
              </c:numCache>
            </c:numRef>
          </c:cat>
          <c:val>
            <c:numRef>
              <c:f>'IUS Original_Data'!$AY$8:$AY$77</c:f>
              <c:numCache>
                <c:ptCount val="70"/>
                <c:pt idx="0">
                  <c:v>0</c:v>
                </c:pt>
                <c:pt idx="34">
                  <c:v>0.19298245614035087</c:v>
                </c:pt>
                <c:pt idx="35">
                  <c:v>0.20743034055727555</c:v>
                </c:pt>
                <c:pt idx="38">
                  <c:v>0.20212765957446807</c:v>
                </c:pt>
                <c:pt idx="39">
                  <c:v>0.5</c:v>
                </c:pt>
                <c:pt idx="40">
                  <c:v>0.24</c:v>
                </c:pt>
                <c:pt idx="41">
                  <c:v>0.3655913978494624</c:v>
                </c:pt>
                <c:pt idx="42">
                  <c:v>0.15151515151515152</c:v>
                </c:pt>
                <c:pt idx="43">
                  <c:v>0.1326530612244898</c:v>
                </c:pt>
                <c:pt idx="44">
                  <c:v>0.17692307692307693</c:v>
                </c:pt>
                <c:pt idx="45">
                  <c:v>0.29411764705882354</c:v>
                </c:pt>
                <c:pt idx="46">
                  <c:v>0.13186813186813187</c:v>
                </c:pt>
                <c:pt idx="47">
                  <c:v>0.20161290322580644</c:v>
                </c:pt>
                <c:pt idx="48">
                  <c:v>0</c:v>
                </c:pt>
                <c:pt idx="49">
                  <c:v>0.029411764705882353</c:v>
                </c:pt>
                <c:pt idx="50">
                  <c:v>0.011494252873563218</c:v>
                </c:pt>
                <c:pt idx="51">
                  <c:v>0.17164179104477612</c:v>
                </c:pt>
                <c:pt idx="52">
                  <c:v>0.030927835051546393</c:v>
                </c:pt>
                <c:pt idx="53">
                  <c:v>0.125</c:v>
                </c:pt>
                <c:pt idx="54">
                  <c:v>0.13157894736842105</c:v>
                </c:pt>
                <c:pt idx="55">
                  <c:v>0.26126126126126126</c:v>
                </c:pt>
                <c:pt idx="56">
                  <c:v>0.22549019607843138</c:v>
                </c:pt>
                <c:pt idx="57">
                  <c:v>0.205607476635514</c:v>
                </c:pt>
                <c:pt idx="58">
                  <c:v>0.0975609756097561</c:v>
                </c:pt>
                <c:pt idx="59">
                  <c:v>0.11594202898550725</c:v>
                </c:pt>
                <c:pt idx="60">
                  <c:v>0.12087912087912088</c:v>
                </c:pt>
                <c:pt idx="61">
                  <c:v>0.16071428571428573</c:v>
                </c:pt>
                <c:pt idx="62">
                  <c:v>0.16666666666666666</c:v>
                </c:pt>
              </c:numCache>
            </c:numRef>
          </c:val>
          <c:smooth val="0"/>
        </c:ser>
        <c:ser>
          <c:idx val="3"/>
          <c:order val="3"/>
          <c:tx>
            <c:strRef>
              <c:f>'IUS Original_Data'!$AZ$7</c:f>
              <c:strCache>
                <c:ptCount val="1"/>
                <c:pt idx="0">
                  <c:v>Group IV (SAW/FBAR/MEMS)</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0080"/>
                </a:solidFill>
              </a:ln>
            </c:spPr>
          </c:marker>
          <c:cat>
            <c:numRef>
              <c:f>'IUS Original_Data'!$D$8:$D$77</c:f>
              <c:numCache>
                <c:ptCount val="70"/>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pt idx="62">
                  <c:v>2023</c:v>
                </c:pt>
                <c:pt idx="63">
                  <c:v>2024</c:v>
                </c:pt>
                <c:pt idx="64">
                  <c:v>2025</c:v>
                </c:pt>
                <c:pt idx="65">
                  <c:v>2026</c:v>
                </c:pt>
                <c:pt idx="66">
                  <c:v>2027</c:v>
                </c:pt>
                <c:pt idx="67">
                  <c:v>2028</c:v>
                </c:pt>
                <c:pt idx="68">
                  <c:v>2029</c:v>
                </c:pt>
                <c:pt idx="69">
                  <c:v>2030</c:v>
                </c:pt>
              </c:numCache>
            </c:numRef>
          </c:cat>
          <c:val>
            <c:numRef>
              <c:f>'IUS Original_Data'!$AZ$8:$AZ$77</c:f>
              <c:numCache>
                <c:ptCount val="70"/>
                <c:pt idx="0">
                  <c:v>0</c:v>
                </c:pt>
                <c:pt idx="34">
                  <c:v>0.30701754385964913</c:v>
                </c:pt>
                <c:pt idx="35">
                  <c:v>0.03759398496240601</c:v>
                </c:pt>
                <c:pt idx="38">
                  <c:v>0.2457627118644068</c:v>
                </c:pt>
                <c:pt idx="39">
                  <c:v>0.08695652173913043</c:v>
                </c:pt>
                <c:pt idx="40">
                  <c:v>0.2661290322580645</c:v>
                </c:pt>
                <c:pt idx="41">
                  <c:v>0.16058394160583941</c:v>
                </c:pt>
                <c:pt idx="42">
                  <c:v>0.2457627118644068</c:v>
                </c:pt>
                <c:pt idx="43">
                  <c:v>0.11428571428571428</c:v>
                </c:pt>
                <c:pt idx="44">
                  <c:v>0.23529411764705882</c:v>
                </c:pt>
                <c:pt idx="45">
                  <c:v>0.1717171717171717</c:v>
                </c:pt>
                <c:pt idx="46">
                  <c:v>0.31343283582089554</c:v>
                </c:pt>
                <c:pt idx="47">
                  <c:v>0.20512820512820512</c:v>
                </c:pt>
                <c:pt idx="48">
                  <c:v>0.18604651162790697</c:v>
                </c:pt>
                <c:pt idx="49">
                  <c:v>0.14</c:v>
                </c:pt>
                <c:pt idx="50">
                  <c:v>0.13095238095238096</c:v>
                </c:pt>
                <c:pt idx="51">
                  <c:v>0.21621621621621623</c:v>
                </c:pt>
                <c:pt idx="52">
                  <c:v>0.12371134020618557</c:v>
                </c:pt>
                <c:pt idx="53">
                  <c:v>0.1134020618556701</c:v>
                </c:pt>
                <c:pt idx="54">
                  <c:v>0.15873015873015872</c:v>
                </c:pt>
                <c:pt idx="55">
                  <c:v>0.14102564102564102</c:v>
                </c:pt>
                <c:pt idx="56">
                  <c:v>0.24</c:v>
                </c:pt>
                <c:pt idx="57">
                  <c:v>0.14960629921259844</c:v>
                </c:pt>
                <c:pt idx="58">
                  <c:v>0.09615384615384616</c:v>
                </c:pt>
                <c:pt idx="59">
                  <c:v>0.21505376344086022</c:v>
                </c:pt>
                <c:pt idx="60">
                  <c:v>0.21153846153846154</c:v>
                </c:pt>
                <c:pt idx="61">
                  <c:v>0.25</c:v>
                </c:pt>
                <c:pt idx="62">
                  <c:v>0.19008264462809918</c:v>
                </c:pt>
              </c:numCache>
            </c:numRef>
          </c:val>
          <c:smooth val="0"/>
        </c:ser>
        <c:ser>
          <c:idx val="4"/>
          <c:order val="4"/>
          <c:tx>
            <c:strRef>
              <c:f>'IUS Original_Data'!$BA$7</c:f>
              <c:strCache>
                <c:ptCount val="1"/>
                <c:pt idx="0">
                  <c:v>Group V (Trans/TransMat)</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0000"/>
                </a:solidFill>
              </a:ln>
            </c:spPr>
          </c:marker>
          <c:cat>
            <c:numRef>
              <c:f>'IUS Original_Data'!$D$8:$D$77</c:f>
              <c:numCache>
                <c:ptCount val="70"/>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pt idx="62">
                  <c:v>2023</c:v>
                </c:pt>
                <c:pt idx="63">
                  <c:v>2024</c:v>
                </c:pt>
                <c:pt idx="64">
                  <c:v>2025</c:v>
                </c:pt>
                <c:pt idx="65">
                  <c:v>2026</c:v>
                </c:pt>
                <c:pt idx="66">
                  <c:v>2027</c:v>
                </c:pt>
                <c:pt idx="67">
                  <c:v>2028</c:v>
                </c:pt>
                <c:pt idx="68">
                  <c:v>2029</c:v>
                </c:pt>
                <c:pt idx="69">
                  <c:v>2030</c:v>
                </c:pt>
              </c:numCache>
            </c:numRef>
          </c:cat>
          <c:val>
            <c:numRef>
              <c:f>'IUS Original_Data'!$BA$8:$BA$77</c:f>
              <c:numCache>
                <c:ptCount val="70"/>
                <c:pt idx="38">
                  <c:v>0.14606741573033707</c:v>
                </c:pt>
                <c:pt idx="39">
                  <c:v>0.17525773195876287</c:v>
                </c:pt>
                <c:pt idx="40">
                  <c:v>0.16981132075471697</c:v>
                </c:pt>
                <c:pt idx="41">
                  <c:v>0.31313131313131315</c:v>
                </c:pt>
                <c:pt idx="42">
                  <c:v>0.20192307692307693</c:v>
                </c:pt>
                <c:pt idx="43">
                  <c:v>0.1590909090909091</c:v>
                </c:pt>
                <c:pt idx="44">
                  <c:v>0.25196850393700787</c:v>
                </c:pt>
                <c:pt idx="45">
                  <c:v>0.21052631578947367</c:v>
                </c:pt>
                <c:pt idx="46">
                  <c:v>0.36619718309859156</c:v>
                </c:pt>
                <c:pt idx="47">
                  <c:v>0.3</c:v>
                </c:pt>
                <c:pt idx="48">
                  <c:v>0.25</c:v>
                </c:pt>
                <c:pt idx="49">
                  <c:v>0.18823529411764706</c:v>
                </c:pt>
                <c:pt idx="50">
                  <c:v>0.10309278350515463</c:v>
                </c:pt>
                <c:pt idx="51">
                  <c:v>0.29457364341085274</c:v>
                </c:pt>
                <c:pt idx="52">
                  <c:v>0.16161616161616163</c:v>
                </c:pt>
                <c:pt idx="53">
                  <c:v>0.13970588235294118</c:v>
                </c:pt>
                <c:pt idx="54">
                  <c:v>0.2097902097902098</c:v>
                </c:pt>
                <c:pt idx="55">
                  <c:v>0.26153846153846155</c:v>
                </c:pt>
                <c:pt idx="56">
                  <c:v>0.22758620689655173</c:v>
                </c:pt>
                <c:pt idx="57">
                  <c:v>0.13513513513513514</c:v>
                </c:pt>
                <c:pt idx="58">
                  <c:v>0.08391608391608392</c:v>
                </c:pt>
                <c:pt idx="59">
                  <c:v>0.0948905109489051</c:v>
                </c:pt>
                <c:pt idx="60">
                  <c:v>0.10144927536231885</c:v>
                </c:pt>
                <c:pt idx="61">
                  <c:v>0.24836601307189543</c:v>
                </c:pt>
                <c:pt idx="62">
                  <c:v>0.19863013698630136</c:v>
                </c:pt>
              </c:numCache>
            </c:numRef>
          </c:val>
          <c:smooth val="0"/>
        </c:ser>
        <c:ser>
          <c:idx val="5"/>
          <c:order val="5"/>
          <c:tx>
            <c:strRef>
              <c:f>'IUS Original_Data'!$BB$7</c:f>
              <c:strCache>
                <c:ptCount val="1"/>
                <c:pt idx="0">
                  <c:v>Overall</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Ref>
              <c:f>'IUS Original_Data'!$D$8:$D$77</c:f>
              <c:numCache>
                <c:ptCount val="70"/>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pt idx="62">
                  <c:v>2023</c:v>
                </c:pt>
                <c:pt idx="63">
                  <c:v>2024</c:v>
                </c:pt>
                <c:pt idx="64">
                  <c:v>2025</c:v>
                </c:pt>
                <c:pt idx="65">
                  <c:v>2026</c:v>
                </c:pt>
                <c:pt idx="66">
                  <c:v>2027</c:v>
                </c:pt>
                <c:pt idx="67">
                  <c:v>2028</c:v>
                </c:pt>
                <c:pt idx="68">
                  <c:v>2029</c:v>
                </c:pt>
                <c:pt idx="69">
                  <c:v>2030</c:v>
                </c:pt>
              </c:numCache>
            </c:numRef>
          </c:cat>
          <c:val>
            <c:numRef>
              <c:f>'IUS Original_Data'!$BB$8:$BB$77</c:f>
              <c:numCache>
                <c:ptCount val="70"/>
                <c:pt idx="0">
                  <c:v>0</c:v>
                </c:pt>
                <c:pt idx="6">
                  <c:v>0.08620689655172414</c:v>
                </c:pt>
                <c:pt idx="7">
                  <c:v>0.042735042735042736</c:v>
                </c:pt>
                <c:pt idx="8">
                  <c:v>0.00980392156862745</c:v>
                </c:pt>
                <c:pt idx="9">
                  <c:v>0.13333333333333333</c:v>
                </c:pt>
                <c:pt idx="13">
                  <c:v>0.25</c:v>
                </c:pt>
                <c:pt idx="14">
                  <c:v>0.08695652173913043</c:v>
                </c:pt>
                <c:pt idx="15">
                  <c:v>0.08653846153846154</c:v>
                </c:pt>
                <c:pt idx="16">
                  <c:v>0.116</c:v>
                </c:pt>
                <c:pt idx="17">
                  <c:v>0.12206572769953052</c:v>
                </c:pt>
                <c:pt idx="18">
                  <c:v>0.124</c:v>
                </c:pt>
                <c:pt idx="19">
                  <c:v>0.14930555555555555</c:v>
                </c:pt>
                <c:pt idx="20">
                  <c:v>0.06870229007633588</c:v>
                </c:pt>
                <c:pt idx="21">
                  <c:v>0.1590909090909091</c:v>
                </c:pt>
                <c:pt idx="22">
                  <c:v>0.06333333333333334</c:v>
                </c:pt>
                <c:pt idx="23">
                  <c:v>0.12152777777777778</c:v>
                </c:pt>
                <c:pt idx="24">
                  <c:v>0.18471337579617833</c:v>
                </c:pt>
                <c:pt idx="25">
                  <c:v>0.20860927152317882</c:v>
                </c:pt>
                <c:pt idx="26">
                  <c:v>0.2532467532467532</c:v>
                </c:pt>
                <c:pt idx="27">
                  <c:v>0.136986301369863</c:v>
                </c:pt>
                <c:pt idx="28">
                  <c:v>0.24431818181818182</c:v>
                </c:pt>
                <c:pt idx="29">
                  <c:v>0.13333333333333333</c:v>
                </c:pt>
                <c:pt idx="30">
                  <c:v>0.23170731707317074</c:v>
                </c:pt>
                <c:pt idx="31">
                  <c:v>0.1853932584269663</c:v>
                </c:pt>
                <c:pt idx="32">
                  <c:v>0.2575</c:v>
                </c:pt>
                <c:pt idx="33">
                  <c:v>0.26</c:v>
                </c:pt>
                <c:pt idx="34">
                  <c:v>0.22941176470588234</c:v>
                </c:pt>
                <c:pt idx="35">
                  <c:v>0.17684210526315788</c:v>
                </c:pt>
                <c:pt idx="36">
                  <c:v>0.21666666666666667</c:v>
                </c:pt>
                <c:pt idx="37">
                  <c:v>0.1975736568457539</c:v>
                </c:pt>
                <c:pt idx="38">
                  <c:v>0.2948717948717949</c:v>
                </c:pt>
                <c:pt idx="39">
                  <c:v>0.26947040498442365</c:v>
                </c:pt>
                <c:pt idx="40">
                  <c:v>0.31029986962190353</c:v>
                </c:pt>
                <c:pt idx="41">
                  <c:v>0.32085561497326204</c:v>
                </c:pt>
                <c:pt idx="42">
                  <c:v>0.26570680628272253</c:v>
                </c:pt>
                <c:pt idx="43">
                  <c:v>0.17079530638852672</c:v>
                </c:pt>
                <c:pt idx="44">
                  <c:v>0.2614155251141553</c:v>
                </c:pt>
                <c:pt idx="45">
                  <c:v>0.1995490417136415</c:v>
                </c:pt>
                <c:pt idx="46">
                  <c:v>0.19979818365287588</c:v>
                </c:pt>
                <c:pt idx="47">
                  <c:v>0.2649945474372955</c:v>
                </c:pt>
                <c:pt idx="48">
                  <c:v>0.18928901200369344</c:v>
                </c:pt>
                <c:pt idx="49">
                  <c:v>0.19929660023446658</c:v>
                </c:pt>
                <c:pt idx="50">
                  <c:v>0.18459796149490373</c:v>
                </c:pt>
                <c:pt idx="51">
                  <c:v>0.22964867180805484</c:v>
                </c:pt>
                <c:pt idx="52">
                  <c:v>0.20021186440677965</c:v>
                </c:pt>
                <c:pt idx="53">
                  <c:v>0.21522094926350246</c:v>
                </c:pt>
                <c:pt idx="54">
                  <c:v>0.22568093385214008</c:v>
                </c:pt>
                <c:pt idx="55">
                  <c:v>0.28583403185247275</c:v>
                </c:pt>
                <c:pt idx="56">
                  <c:v>0.2786259541984733</c:v>
                </c:pt>
                <c:pt idx="57">
                  <c:v>0.20889894419306185</c:v>
                </c:pt>
                <c:pt idx="58">
                  <c:v>0.15361216730038021</c:v>
                </c:pt>
                <c:pt idx="59">
                  <c:v>0.20437405731523378</c:v>
                </c:pt>
                <c:pt idx="60">
                  <c:v>0.20871398453970486</c:v>
                </c:pt>
                <c:pt idx="61">
                  <c:v>0.23292916400765795</c:v>
                </c:pt>
                <c:pt idx="62">
                  <c:v>0.225</c:v>
                </c:pt>
              </c:numCache>
            </c:numRef>
          </c:val>
          <c:smooth val="0"/>
        </c:ser>
        <c:marker val="1"/>
        <c:axId val="64713351"/>
        <c:axId val="45549248"/>
      </c:lineChart>
      <c:catAx>
        <c:axId val="64713351"/>
        <c:scaling>
          <c:orientation val="minMax"/>
        </c:scaling>
        <c:axPos val="b"/>
        <c:title>
          <c:tx>
            <c:rich>
              <a:bodyPr vert="horz" rot="0" anchor="ctr"/>
              <a:lstStyle/>
              <a:p>
                <a:pPr algn="ctr">
                  <a:defRPr/>
                </a:pPr>
                <a:r>
                  <a:rPr lang="en-US" cap="none" sz="1000" b="1" i="0" u="none" baseline="0">
                    <a:latin typeface="Arial"/>
                    <a:ea typeface="Arial"/>
                    <a:cs typeface="Arial"/>
                  </a:rPr>
                  <a:t>Time (Year)</a:t>
                </a:r>
              </a:p>
            </c:rich>
          </c:tx>
          <c:layout>
            <c:manualLayout>
              <c:xMode val="factor"/>
              <c:yMode val="factor"/>
              <c:x val="-0.007"/>
              <c:y val="0.00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latin typeface="Arial"/>
                <a:ea typeface="Arial"/>
                <a:cs typeface="Arial"/>
              </a:defRPr>
            </a:pPr>
          </a:p>
        </c:txPr>
        <c:crossAx val="45549248"/>
        <c:crosses val="autoZero"/>
        <c:auto val="1"/>
        <c:lblOffset val="100"/>
        <c:tickLblSkip val="2"/>
        <c:noMultiLvlLbl val="0"/>
      </c:catAx>
      <c:valAx>
        <c:axId val="45549248"/>
        <c:scaling>
          <c:orientation val="minMax"/>
          <c:max val="1"/>
          <c:min val="0"/>
        </c:scaling>
        <c:axPos val="l"/>
        <c:title>
          <c:tx>
            <c:rich>
              <a:bodyPr vert="horz" rot="-5400000" anchor="ctr"/>
              <a:lstStyle/>
              <a:p>
                <a:pPr algn="ctr">
                  <a:defRPr/>
                </a:pPr>
                <a:r>
                  <a:rPr lang="en-US" cap="none" sz="1100" b="1" i="0" u="none" baseline="0">
                    <a:latin typeface="Arial"/>
                    <a:ea typeface="Arial"/>
                    <a:cs typeface="Arial"/>
                  </a:rPr>
                  <a:t>Rejection Rate *</a:t>
                </a:r>
              </a:p>
            </c:rich>
          </c:tx>
          <c:layout>
            <c:manualLayout>
              <c:xMode val="factor"/>
              <c:yMode val="factor"/>
              <c:x val="-0.00425"/>
              <c:y val="-0.00075"/>
            </c:manualLayout>
          </c:layout>
          <c:overlay val="0"/>
          <c:spPr>
            <a:noFill/>
            <a:ln>
              <a:noFill/>
            </a:ln>
          </c:spPr>
        </c:title>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64713351"/>
        <c:crossesAt val="1"/>
        <c:crossBetween val="between"/>
        <c:dispUnits/>
        <c:majorUnit val="0.1"/>
        <c:minorUnit val="0.02"/>
      </c:valAx>
      <c:spPr>
        <a:solidFill>
          <a:srgbClr val="CCFFFF"/>
        </a:solidFill>
        <a:ln w="12700">
          <a:solidFill>
            <a:srgbClr val="808080"/>
          </a:solidFill>
        </a:ln>
      </c:spPr>
    </c:plotArea>
    <c:legend>
      <c:legendPos val="t"/>
      <c:layout>
        <c:manualLayout>
          <c:xMode val="edge"/>
          <c:yMode val="edge"/>
          <c:x val="0.14375"/>
          <c:y val="0.10925"/>
        </c:manualLayout>
      </c:layout>
      <c:overlay val="0"/>
    </c:legend>
    <c:plotVisOnly val="1"/>
    <c:dispBlanksAs val="gap"/>
    <c:showDLblsOverMax val="0"/>
  </c:chart>
  <c:spPr>
    <a:solidFill>
      <a:srgbClr val="FFFF99"/>
    </a:solidFill>
    <a:ln w="3175">
      <a:solidFill>
        <a:srgbClr val="FF99CC"/>
      </a:solid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FF0000"/>
                </a:solidFill>
                <a:latin typeface="Arial"/>
                <a:ea typeface="Arial"/>
                <a:cs typeface="Arial"/>
              </a:rPr>
              <a:t>Number of Abstract Submitted</a:t>
            </a:r>
            <a:r>
              <a:rPr lang="en-US" cap="none" sz="150" b="1" i="0" u="none" baseline="0">
                <a:latin typeface="Arial"/>
                <a:ea typeface="Arial"/>
                <a:cs typeface="Arial"/>
              </a:rPr>
              <a:t> to the IEEE International Ultrasonics Symposia (</a:t>
            </a:r>
            <a:r>
              <a:rPr lang="en-US" cap="none" sz="150" b="1" i="0" u="none" baseline="0">
                <a:solidFill>
                  <a:srgbClr val="0000FF"/>
                </a:solidFill>
                <a:latin typeface="Arial"/>
                <a:ea typeface="Arial"/>
                <a:cs typeface="Arial"/>
              </a:rPr>
              <a:t>1962-2008</a:t>
            </a:r>
            <a:r>
              <a:rPr lang="en-US" cap="none" sz="150" b="1" i="0" u="none" baseline="0">
                <a:latin typeface="Arial"/>
                <a:ea typeface="Arial"/>
                <a:cs typeface="Arial"/>
              </a:rPr>
              <a:t>) - </a:t>
            </a:r>
            <a:r>
              <a:rPr lang="en-US" cap="none" sz="125" b="1" i="0" u="none" baseline="0">
                <a:latin typeface="Arial"/>
                <a:ea typeface="Arial"/>
                <a:cs typeface="Arial"/>
              </a:rPr>
              <a:t>"0" values mean no proceedings published</a:t>
            </a:r>
          </a:p>
        </c:rich>
      </c:tx>
      <c:layout/>
      <c:spPr>
        <a:noFill/>
        <a:ln>
          <a:noFill/>
        </a:ln>
      </c:spPr>
    </c:title>
    <c:plotArea>
      <c:layout/>
      <c:barChart>
        <c:barDir val="col"/>
        <c:grouping val="clustered"/>
        <c:varyColors val="0"/>
        <c:ser>
          <c:idx val="0"/>
          <c:order val="0"/>
          <c:tx>
            <c:strRef>
              <c:f>'IUS Original_Data'!$AP$7</c:f>
              <c:strCache>
                <c:ptCount val="1"/>
                <c:pt idx="0">
                  <c:v>Total # Abs Submitted</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100" b="0" i="0" u="none" baseline="0">
                    <a:latin typeface="Arial"/>
                    <a:ea typeface="Arial"/>
                    <a:cs typeface="Arial"/>
                  </a:defRPr>
                </a:pPr>
              </a:p>
            </c:txPr>
            <c:dLblPos val="inEnd"/>
            <c:showLegendKey val="0"/>
            <c:showVal val="1"/>
            <c:showBubbleSize val="0"/>
            <c:showCatName val="0"/>
            <c:showSerName val="0"/>
            <c:showPercent val="0"/>
          </c:dLbls>
          <c:cat>
            <c:numRef>
              <c:f>'IUS Original_Data'!$D$9:$D$55</c:f>
              <c:numCache/>
            </c:numRef>
          </c:cat>
          <c:val>
            <c:numRef>
              <c:f>'IUS Original_Data'!$AP$9:$AP$55</c:f>
              <c:numCache/>
            </c:numRef>
          </c:val>
        </c:ser>
        <c:overlap val="100"/>
        <c:gapWidth val="50"/>
        <c:axId val="9576397"/>
        <c:axId val="19078710"/>
      </c:barChart>
      <c:catAx>
        <c:axId val="9576397"/>
        <c:scaling>
          <c:orientation val="minMax"/>
        </c:scaling>
        <c:axPos val="b"/>
        <c:title>
          <c:tx>
            <c:rich>
              <a:bodyPr vert="horz" rot="0" anchor="ctr"/>
              <a:lstStyle/>
              <a:p>
                <a:pPr algn="ctr">
                  <a:defRPr/>
                </a:pPr>
                <a:r>
                  <a:rPr lang="en-US" cap="none" sz="15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 b="0" i="0" u="none" baseline="0">
                <a:latin typeface="Arial"/>
                <a:ea typeface="Arial"/>
                <a:cs typeface="Arial"/>
              </a:defRPr>
            </a:pPr>
          </a:p>
        </c:txPr>
        <c:crossAx val="19078710"/>
        <c:crosses val="autoZero"/>
        <c:auto val="1"/>
        <c:lblOffset val="100"/>
        <c:tickLblSkip val="1"/>
        <c:noMultiLvlLbl val="0"/>
      </c:catAx>
      <c:valAx>
        <c:axId val="19078710"/>
        <c:scaling>
          <c:orientation val="minMax"/>
          <c:max val="1500"/>
          <c:min val="0"/>
        </c:scaling>
        <c:axPos val="l"/>
        <c:title>
          <c:tx>
            <c:rich>
              <a:bodyPr vert="horz" rot="-5400000" anchor="ctr"/>
              <a:lstStyle/>
              <a:p>
                <a:pPr algn="ctr">
                  <a:defRPr/>
                </a:pPr>
                <a:r>
                  <a:rPr lang="en-US" cap="none" sz="1100" b="1" i="0" u="none" baseline="0">
                    <a:latin typeface="Arial"/>
                    <a:ea typeface="Arial"/>
                    <a:cs typeface="Arial"/>
                  </a:rPr>
                  <a:t>Number of Papers</a:t>
                </a:r>
              </a:p>
            </c:rich>
          </c:tx>
          <c:layout/>
          <c:overlay val="0"/>
          <c:spPr>
            <a:noFill/>
            <a:ln>
              <a:noFill/>
            </a:ln>
          </c:spPr>
        </c:title>
        <c:majorGridlines/>
        <c:delete val="0"/>
        <c:numFmt formatCode="General" sourceLinked="1"/>
        <c:majorTickMark val="out"/>
        <c:minorTickMark val="none"/>
        <c:tickLblPos val="nextTo"/>
        <c:crossAx val="9576397"/>
        <c:crossesAt val="1"/>
        <c:crossBetween val="between"/>
        <c:dispUnits/>
        <c:majorUnit val="150"/>
        <c:minorUnit val="30"/>
      </c:valAx>
      <c:spPr>
        <a:solidFill>
          <a:srgbClr val="CCFFFF"/>
        </a:solidFill>
        <a:ln w="12700">
          <a:solidFill>
            <a:srgbClr val="808080"/>
          </a:solidFill>
        </a:ln>
      </c:spPr>
    </c:plotArea>
    <c:plotVisOnly val="1"/>
    <c:dispBlanksAs val="gap"/>
    <c:showDLblsOverMax val="0"/>
  </c:chart>
  <c:spPr>
    <a:noFill/>
    <a:ln>
      <a:noFill/>
    </a:ln>
  </c:spPr>
  <c:txPr>
    <a:bodyPr vert="horz" rot="0"/>
    <a:lstStyle/>
    <a:p>
      <a:pPr>
        <a:defRPr lang="en-US" cap="none" sz="1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FF0000"/>
                </a:solidFill>
                <a:latin typeface="Arial"/>
                <a:ea typeface="Arial"/>
                <a:cs typeface="Arial"/>
              </a:rPr>
              <a:t># of Abstracts Submitted</a:t>
            </a:r>
            <a:r>
              <a:rPr lang="en-US" cap="none" sz="1100" b="1" i="0" u="none" baseline="0">
                <a:latin typeface="Arial"/>
                <a:ea typeface="Arial"/>
                <a:cs typeface="Arial"/>
              </a:rPr>
              <a:t> to the IEEE International Ultrasonics Symposia (</a:t>
            </a:r>
            <a:r>
              <a:rPr lang="en-US" cap="none" sz="1100" b="1" i="0" u="none" baseline="0">
                <a:solidFill>
                  <a:srgbClr val="0000FF"/>
                </a:solidFill>
                <a:latin typeface="Arial"/>
                <a:ea typeface="Arial"/>
                <a:cs typeface="Arial"/>
              </a:rPr>
              <a:t>IUS</a:t>
            </a:r>
            <a:r>
              <a:rPr lang="en-US" cap="none" sz="1100" b="1" i="0" u="none" baseline="0">
                <a:latin typeface="Arial"/>
                <a:ea typeface="Arial"/>
                <a:cs typeface="Arial"/>
              </a:rPr>
              <a:t>) by Each Group (</a:t>
            </a:r>
            <a:r>
              <a:rPr lang="en-US" cap="none" sz="1100" b="1" i="0" u="none" baseline="0">
                <a:solidFill>
                  <a:srgbClr val="0000FF"/>
                </a:solidFill>
                <a:latin typeface="Arial"/>
                <a:ea typeface="Arial"/>
                <a:cs typeface="Arial"/>
              </a:rPr>
              <a:t>Since 1959</a:t>
            </a:r>
            <a:r>
              <a:rPr lang="en-US" cap="none" sz="1100" b="1" i="0" u="none" baseline="0">
                <a:latin typeface="Arial"/>
                <a:ea typeface="Arial"/>
                <a:cs typeface="Arial"/>
              </a:rPr>
              <a:t>)  -</a:t>
            </a:r>
            <a:r>
              <a:rPr lang="en-US" cap="none" sz="900" b="1" i="0" u="none" baseline="0">
                <a:latin typeface="Arial"/>
                <a:ea typeface="Arial"/>
                <a:cs typeface="Arial"/>
              </a:rPr>
              <a:t>  "0" values mean that data are not available for those years</a:t>
            </a:r>
          </a:p>
        </c:rich>
      </c:tx>
      <c:layout>
        <c:manualLayout>
          <c:xMode val="factor"/>
          <c:yMode val="factor"/>
          <c:x val="0.041"/>
          <c:y val="-0.02075"/>
        </c:manualLayout>
      </c:layout>
      <c:spPr>
        <a:noFill/>
        <a:ln>
          <a:noFill/>
        </a:ln>
      </c:spPr>
    </c:title>
    <c:plotArea>
      <c:layout>
        <c:manualLayout>
          <c:xMode val="edge"/>
          <c:yMode val="edge"/>
          <c:x val="0.0305"/>
          <c:y val="0.14425"/>
          <c:w val="0.958"/>
          <c:h val="0.804"/>
        </c:manualLayout>
      </c:layout>
      <c:lineChart>
        <c:grouping val="standard"/>
        <c:varyColors val="0"/>
        <c:ser>
          <c:idx val="0"/>
          <c:order val="0"/>
          <c:tx>
            <c:strRef>
              <c:f>'IUS Original_Data'!$AJ$7</c:f>
              <c:strCache>
                <c:ptCount val="1"/>
                <c:pt idx="0">
                  <c:v>Group I (Medical)</c:v>
                </c:pt>
              </c:strCache>
            </c:strRef>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numRef>
              <c:f>'IUS Original_Data'!$D$8:$D$77</c:f>
              <c:numCache>
                <c:ptCount val="70"/>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pt idx="62">
                  <c:v>2023</c:v>
                </c:pt>
                <c:pt idx="63">
                  <c:v>2024</c:v>
                </c:pt>
                <c:pt idx="64">
                  <c:v>2025</c:v>
                </c:pt>
                <c:pt idx="65">
                  <c:v>2026</c:v>
                </c:pt>
                <c:pt idx="66">
                  <c:v>2027</c:v>
                </c:pt>
                <c:pt idx="67">
                  <c:v>2028</c:v>
                </c:pt>
                <c:pt idx="68">
                  <c:v>2029</c:v>
                </c:pt>
                <c:pt idx="69">
                  <c:v>2030</c:v>
                </c:pt>
              </c:numCache>
            </c:numRef>
          </c:cat>
          <c:val>
            <c:numRef>
              <c:f>'IUS Original_Data'!$AJ$8:$AJ$77</c:f>
              <c:numCache>
                <c:ptCount val="70"/>
                <c:pt idx="0">
                  <c:v>0</c:v>
                </c:pt>
                <c:pt idx="6">
                  <c:v>0</c:v>
                </c:pt>
                <c:pt idx="7">
                  <c:v>0</c:v>
                </c:pt>
                <c:pt idx="8">
                  <c:v>0</c:v>
                </c:pt>
                <c:pt idx="9">
                  <c:v>0</c:v>
                </c:pt>
                <c:pt idx="13">
                  <c:v>0</c:v>
                </c:pt>
                <c:pt idx="14">
                  <c:v>27.205714285714283</c:v>
                </c:pt>
                <c:pt idx="15">
                  <c:v>0</c:v>
                </c:pt>
                <c:pt idx="16">
                  <c:v>0</c:v>
                </c:pt>
                <c:pt idx="17">
                  <c:v>0</c:v>
                </c:pt>
                <c:pt idx="18">
                  <c:v>0</c:v>
                </c:pt>
                <c:pt idx="19">
                  <c:v>0</c:v>
                </c:pt>
                <c:pt idx="20">
                  <c:v>0</c:v>
                </c:pt>
                <c:pt idx="21">
                  <c:v>0</c:v>
                </c:pt>
                <c:pt idx="22">
                  <c:v>0</c:v>
                </c:pt>
                <c:pt idx="23">
                  <c:v>53</c:v>
                </c:pt>
                <c:pt idx="24">
                  <c:v>0</c:v>
                </c:pt>
                <c:pt idx="25">
                  <c:v>95</c:v>
                </c:pt>
                <c:pt idx="26">
                  <c:v>69</c:v>
                </c:pt>
                <c:pt idx="27">
                  <c:v>74</c:v>
                </c:pt>
                <c:pt idx="28">
                  <c:v>99</c:v>
                </c:pt>
                <c:pt idx="29">
                  <c:v>0</c:v>
                </c:pt>
                <c:pt idx="30">
                  <c:v>0</c:v>
                </c:pt>
                <c:pt idx="31">
                  <c:v>0</c:v>
                </c:pt>
                <c:pt idx="32">
                  <c:v>0</c:v>
                </c:pt>
                <c:pt idx="33">
                  <c:v>0</c:v>
                </c:pt>
                <c:pt idx="34">
                  <c:v>168</c:v>
                </c:pt>
                <c:pt idx="35">
                  <c:v>190</c:v>
                </c:pt>
                <c:pt idx="36">
                  <c:v>0</c:v>
                </c:pt>
                <c:pt idx="37">
                  <c:v>0</c:v>
                </c:pt>
                <c:pt idx="38">
                  <c:v>229</c:v>
                </c:pt>
                <c:pt idx="39">
                  <c:v>243</c:v>
                </c:pt>
                <c:pt idx="40">
                  <c:v>283</c:v>
                </c:pt>
                <c:pt idx="41">
                  <c:v>268</c:v>
                </c:pt>
                <c:pt idx="42">
                  <c:v>350</c:v>
                </c:pt>
                <c:pt idx="43">
                  <c:v>324</c:v>
                </c:pt>
                <c:pt idx="44">
                  <c:v>331</c:v>
                </c:pt>
                <c:pt idx="45">
                  <c:v>392</c:v>
                </c:pt>
                <c:pt idx="46">
                  <c:v>461</c:v>
                </c:pt>
                <c:pt idx="47">
                  <c:v>394</c:v>
                </c:pt>
                <c:pt idx="48">
                  <c:v>482</c:v>
                </c:pt>
                <c:pt idx="49">
                  <c:v>496</c:v>
                </c:pt>
                <c:pt idx="50">
                  <c:v>511</c:v>
                </c:pt>
                <c:pt idx="51">
                  <c:v>596</c:v>
                </c:pt>
                <c:pt idx="52">
                  <c:v>514</c:v>
                </c:pt>
                <c:pt idx="53">
                  <c:v>707</c:v>
                </c:pt>
                <c:pt idx="54">
                  <c:v>629</c:v>
                </c:pt>
                <c:pt idx="55">
                  <c:v>710</c:v>
                </c:pt>
                <c:pt idx="56">
                  <c:v>834</c:v>
                </c:pt>
                <c:pt idx="57">
                  <c:v>828</c:v>
                </c:pt>
                <c:pt idx="58">
                  <c:v>843</c:v>
                </c:pt>
                <c:pt idx="59">
                  <c:v>899</c:v>
                </c:pt>
                <c:pt idx="60">
                  <c:v>938</c:v>
                </c:pt>
                <c:pt idx="61">
                  <c:v>1003</c:v>
                </c:pt>
                <c:pt idx="62">
                  <c:v>1016</c:v>
                </c:pt>
              </c:numCache>
            </c:numRef>
          </c:val>
          <c:smooth val="0"/>
        </c:ser>
        <c:ser>
          <c:idx val="1"/>
          <c:order val="1"/>
          <c:tx>
            <c:strRef>
              <c:f>'IUS Original_Data'!$AK$7</c:f>
              <c:strCache>
                <c:ptCount val="1"/>
                <c:pt idx="0">
                  <c:v>Group II (Sensor/NDE/Industry)</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6600"/>
              </a:solidFill>
              <a:ln>
                <a:solidFill>
                  <a:srgbClr val="FF6600"/>
                </a:solidFill>
              </a:ln>
            </c:spPr>
          </c:marker>
          <c:cat>
            <c:numRef>
              <c:f>'IUS Original_Data'!$D$8:$D$77</c:f>
              <c:numCache>
                <c:ptCount val="70"/>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pt idx="62">
                  <c:v>2023</c:v>
                </c:pt>
                <c:pt idx="63">
                  <c:v>2024</c:v>
                </c:pt>
                <c:pt idx="64">
                  <c:v>2025</c:v>
                </c:pt>
                <c:pt idx="65">
                  <c:v>2026</c:v>
                </c:pt>
                <c:pt idx="66">
                  <c:v>2027</c:v>
                </c:pt>
                <c:pt idx="67">
                  <c:v>2028</c:v>
                </c:pt>
                <c:pt idx="68">
                  <c:v>2029</c:v>
                </c:pt>
                <c:pt idx="69">
                  <c:v>2030</c:v>
                </c:pt>
              </c:numCache>
            </c:numRef>
          </c:cat>
          <c:val>
            <c:numRef>
              <c:f>'IUS Original_Data'!$AK$8:$AK$77</c:f>
              <c:numCache>
                <c:ptCount val="70"/>
                <c:pt idx="0">
                  <c:v>0</c:v>
                </c:pt>
                <c:pt idx="6">
                  <c:v>0</c:v>
                </c:pt>
                <c:pt idx="7">
                  <c:v>0</c:v>
                </c:pt>
                <c:pt idx="8">
                  <c:v>0</c:v>
                </c:pt>
                <c:pt idx="9">
                  <c:v>0</c:v>
                </c:pt>
                <c:pt idx="13">
                  <c:v>0</c:v>
                </c:pt>
                <c:pt idx="14">
                  <c:v>21.291428571428572</c:v>
                </c:pt>
                <c:pt idx="15">
                  <c:v>0</c:v>
                </c:pt>
                <c:pt idx="16">
                  <c:v>0</c:v>
                </c:pt>
                <c:pt idx="17">
                  <c:v>0</c:v>
                </c:pt>
                <c:pt idx="18">
                  <c:v>0</c:v>
                </c:pt>
                <c:pt idx="19">
                  <c:v>0</c:v>
                </c:pt>
                <c:pt idx="20">
                  <c:v>0</c:v>
                </c:pt>
                <c:pt idx="21">
                  <c:v>0</c:v>
                </c:pt>
                <c:pt idx="22">
                  <c:v>0</c:v>
                </c:pt>
                <c:pt idx="23">
                  <c:v>82</c:v>
                </c:pt>
                <c:pt idx="24">
                  <c:v>0</c:v>
                </c:pt>
                <c:pt idx="25">
                  <c:v>65</c:v>
                </c:pt>
                <c:pt idx="26">
                  <c:v>76</c:v>
                </c:pt>
                <c:pt idx="27">
                  <c:v>85</c:v>
                </c:pt>
                <c:pt idx="28">
                  <c:v>99</c:v>
                </c:pt>
                <c:pt idx="29">
                  <c:v>0</c:v>
                </c:pt>
                <c:pt idx="30">
                  <c:v>0</c:v>
                </c:pt>
                <c:pt idx="31">
                  <c:v>0</c:v>
                </c:pt>
                <c:pt idx="32">
                  <c:v>0</c:v>
                </c:pt>
                <c:pt idx="33">
                  <c:v>0</c:v>
                </c:pt>
                <c:pt idx="34">
                  <c:v>114</c:v>
                </c:pt>
                <c:pt idx="35">
                  <c:v>104.5</c:v>
                </c:pt>
                <c:pt idx="36">
                  <c:v>0</c:v>
                </c:pt>
                <c:pt idx="37">
                  <c:v>0</c:v>
                </c:pt>
                <c:pt idx="38">
                  <c:v>94</c:v>
                </c:pt>
                <c:pt idx="39">
                  <c:v>82</c:v>
                </c:pt>
                <c:pt idx="40">
                  <c:v>154</c:v>
                </c:pt>
                <c:pt idx="41">
                  <c:v>151</c:v>
                </c:pt>
                <c:pt idx="42">
                  <c:v>93</c:v>
                </c:pt>
                <c:pt idx="43">
                  <c:v>108</c:v>
                </c:pt>
                <c:pt idx="44">
                  <c:v>169</c:v>
                </c:pt>
                <c:pt idx="45">
                  <c:v>161</c:v>
                </c:pt>
                <c:pt idx="46">
                  <c:v>163</c:v>
                </c:pt>
                <c:pt idx="47">
                  <c:v>152</c:v>
                </c:pt>
                <c:pt idx="48">
                  <c:v>191</c:v>
                </c:pt>
                <c:pt idx="49">
                  <c:v>104</c:v>
                </c:pt>
                <c:pt idx="50">
                  <c:v>104</c:v>
                </c:pt>
                <c:pt idx="51">
                  <c:v>197</c:v>
                </c:pt>
                <c:pt idx="52">
                  <c:v>137</c:v>
                </c:pt>
                <c:pt idx="53">
                  <c:v>162</c:v>
                </c:pt>
                <c:pt idx="54">
                  <c:v>117</c:v>
                </c:pt>
                <c:pt idx="55">
                  <c:v>164</c:v>
                </c:pt>
                <c:pt idx="56">
                  <c:v>129</c:v>
                </c:pt>
                <c:pt idx="57">
                  <c:v>153</c:v>
                </c:pt>
                <c:pt idx="58">
                  <c:v>143</c:v>
                </c:pt>
                <c:pt idx="59">
                  <c:v>128</c:v>
                </c:pt>
                <c:pt idx="60">
                  <c:v>152</c:v>
                </c:pt>
                <c:pt idx="61">
                  <c:v>187</c:v>
                </c:pt>
                <c:pt idx="62">
                  <c:v>163</c:v>
                </c:pt>
              </c:numCache>
            </c:numRef>
          </c:val>
          <c:smooth val="0"/>
        </c:ser>
        <c:ser>
          <c:idx val="2"/>
          <c:order val="2"/>
          <c:tx>
            <c:strRef>
              <c:f>'IUS Original_Data'!$AL$7</c:f>
              <c:strCache>
                <c:ptCount val="1"/>
                <c:pt idx="0">
                  <c:v>Group III (PhyAcou)</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numRef>
              <c:f>'IUS Original_Data'!$D$8:$D$77</c:f>
              <c:numCache>
                <c:ptCount val="70"/>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pt idx="62">
                  <c:v>2023</c:v>
                </c:pt>
                <c:pt idx="63">
                  <c:v>2024</c:v>
                </c:pt>
                <c:pt idx="64">
                  <c:v>2025</c:v>
                </c:pt>
                <c:pt idx="65">
                  <c:v>2026</c:v>
                </c:pt>
                <c:pt idx="66">
                  <c:v>2027</c:v>
                </c:pt>
                <c:pt idx="67">
                  <c:v>2028</c:v>
                </c:pt>
                <c:pt idx="68">
                  <c:v>2029</c:v>
                </c:pt>
                <c:pt idx="69">
                  <c:v>2030</c:v>
                </c:pt>
              </c:numCache>
            </c:numRef>
          </c:cat>
          <c:val>
            <c:numRef>
              <c:f>'IUS Original_Data'!$AL$8:$AL$77</c:f>
              <c:numCache>
                <c:ptCount val="70"/>
                <c:pt idx="0">
                  <c:v>0</c:v>
                </c:pt>
                <c:pt idx="6">
                  <c:v>0</c:v>
                </c:pt>
                <c:pt idx="7">
                  <c:v>0</c:v>
                </c:pt>
                <c:pt idx="8">
                  <c:v>0</c:v>
                </c:pt>
                <c:pt idx="9">
                  <c:v>0</c:v>
                </c:pt>
                <c:pt idx="13">
                  <c:v>0</c:v>
                </c:pt>
                <c:pt idx="14">
                  <c:v>37.85142857142857</c:v>
                </c:pt>
                <c:pt idx="15">
                  <c:v>0</c:v>
                </c:pt>
                <c:pt idx="16">
                  <c:v>0</c:v>
                </c:pt>
                <c:pt idx="17">
                  <c:v>0</c:v>
                </c:pt>
                <c:pt idx="18">
                  <c:v>0</c:v>
                </c:pt>
                <c:pt idx="19">
                  <c:v>0</c:v>
                </c:pt>
                <c:pt idx="20">
                  <c:v>0</c:v>
                </c:pt>
                <c:pt idx="21">
                  <c:v>0</c:v>
                </c:pt>
                <c:pt idx="22">
                  <c:v>0</c:v>
                </c:pt>
                <c:pt idx="23">
                  <c:v>85</c:v>
                </c:pt>
                <c:pt idx="24">
                  <c:v>0</c:v>
                </c:pt>
                <c:pt idx="25">
                  <c:v>71</c:v>
                </c:pt>
                <c:pt idx="26">
                  <c:v>79</c:v>
                </c:pt>
                <c:pt idx="27">
                  <c:v>67</c:v>
                </c:pt>
                <c:pt idx="28">
                  <c:v>80</c:v>
                </c:pt>
                <c:pt idx="29">
                  <c:v>0</c:v>
                </c:pt>
                <c:pt idx="30">
                  <c:v>0</c:v>
                </c:pt>
                <c:pt idx="31">
                  <c:v>0</c:v>
                </c:pt>
                <c:pt idx="32">
                  <c:v>0</c:v>
                </c:pt>
                <c:pt idx="33">
                  <c:v>0</c:v>
                </c:pt>
                <c:pt idx="34">
                  <c:v>114</c:v>
                </c:pt>
                <c:pt idx="35">
                  <c:v>80.75</c:v>
                </c:pt>
                <c:pt idx="36">
                  <c:v>0</c:v>
                </c:pt>
                <c:pt idx="37">
                  <c:v>0</c:v>
                </c:pt>
                <c:pt idx="38">
                  <c:v>94</c:v>
                </c:pt>
                <c:pt idx="39">
                  <c:v>82</c:v>
                </c:pt>
                <c:pt idx="40">
                  <c:v>100</c:v>
                </c:pt>
                <c:pt idx="41">
                  <c:v>93</c:v>
                </c:pt>
                <c:pt idx="42">
                  <c:v>99</c:v>
                </c:pt>
                <c:pt idx="43">
                  <c:v>98</c:v>
                </c:pt>
                <c:pt idx="44">
                  <c:v>130</c:v>
                </c:pt>
                <c:pt idx="45">
                  <c:v>102</c:v>
                </c:pt>
                <c:pt idx="46">
                  <c:v>91</c:v>
                </c:pt>
                <c:pt idx="47">
                  <c:v>124</c:v>
                </c:pt>
                <c:pt idx="48">
                  <c:v>145</c:v>
                </c:pt>
                <c:pt idx="49">
                  <c:v>68</c:v>
                </c:pt>
                <c:pt idx="50">
                  <c:v>87</c:v>
                </c:pt>
                <c:pt idx="51">
                  <c:v>134</c:v>
                </c:pt>
                <c:pt idx="52">
                  <c:v>97</c:v>
                </c:pt>
                <c:pt idx="53">
                  <c:v>120</c:v>
                </c:pt>
                <c:pt idx="54">
                  <c:v>76</c:v>
                </c:pt>
                <c:pt idx="55">
                  <c:v>111</c:v>
                </c:pt>
                <c:pt idx="56">
                  <c:v>102</c:v>
                </c:pt>
                <c:pt idx="57">
                  <c:v>107</c:v>
                </c:pt>
                <c:pt idx="58">
                  <c:v>82</c:v>
                </c:pt>
                <c:pt idx="59">
                  <c:v>69</c:v>
                </c:pt>
                <c:pt idx="60">
                  <c:v>91</c:v>
                </c:pt>
                <c:pt idx="61">
                  <c:v>112</c:v>
                </c:pt>
                <c:pt idx="62">
                  <c:v>114</c:v>
                </c:pt>
              </c:numCache>
            </c:numRef>
          </c:val>
          <c:smooth val="0"/>
        </c:ser>
        <c:ser>
          <c:idx val="3"/>
          <c:order val="3"/>
          <c:tx>
            <c:strRef>
              <c:f>'IUS Original_Data'!$AM$7</c:f>
              <c:strCache>
                <c:ptCount val="1"/>
                <c:pt idx="0">
                  <c:v>Group IV (SAW/FBAR/MEMS)</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0080"/>
                </a:solidFill>
              </a:ln>
            </c:spPr>
          </c:marker>
          <c:cat>
            <c:numRef>
              <c:f>'IUS Original_Data'!$D$8:$D$77</c:f>
              <c:numCache>
                <c:ptCount val="70"/>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pt idx="62">
                  <c:v>2023</c:v>
                </c:pt>
                <c:pt idx="63">
                  <c:v>2024</c:v>
                </c:pt>
                <c:pt idx="64">
                  <c:v>2025</c:v>
                </c:pt>
                <c:pt idx="65">
                  <c:v>2026</c:v>
                </c:pt>
                <c:pt idx="66">
                  <c:v>2027</c:v>
                </c:pt>
                <c:pt idx="67">
                  <c:v>2028</c:v>
                </c:pt>
                <c:pt idx="68">
                  <c:v>2029</c:v>
                </c:pt>
                <c:pt idx="69">
                  <c:v>2030</c:v>
                </c:pt>
              </c:numCache>
            </c:numRef>
          </c:cat>
          <c:val>
            <c:numRef>
              <c:f>'IUS Original_Data'!$AM$8:$AM$77</c:f>
              <c:numCache>
                <c:ptCount val="70"/>
                <c:pt idx="0">
                  <c:v>0</c:v>
                </c:pt>
                <c:pt idx="6">
                  <c:v>0</c:v>
                </c:pt>
                <c:pt idx="7">
                  <c:v>0</c:v>
                </c:pt>
                <c:pt idx="8">
                  <c:v>0</c:v>
                </c:pt>
                <c:pt idx="9">
                  <c:v>0</c:v>
                </c:pt>
                <c:pt idx="13">
                  <c:v>0</c:v>
                </c:pt>
                <c:pt idx="14">
                  <c:v>120.65142857142855</c:v>
                </c:pt>
                <c:pt idx="15">
                  <c:v>0</c:v>
                </c:pt>
                <c:pt idx="16">
                  <c:v>0</c:v>
                </c:pt>
                <c:pt idx="17">
                  <c:v>0</c:v>
                </c:pt>
                <c:pt idx="18">
                  <c:v>0</c:v>
                </c:pt>
                <c:pt idx="19">
                  <c:v>0</c:v>
                </c:pt>
                <c:pt idx="20">
                  <c:v>0</c:v>
                </c:pt>
                <c:pt idx="21">
                  <c:v>0</c:v>
                </c:pt>
                <c:pt idx="22">
                  <c:v>0</c:v>
                </c:pt>
                <c:pt idx="23">
                  <c:v>68</c:v>
                </c:pt>
                <c:pt idx="24">
                  <c:v>0</c:v>
                </c:pt>
                <c:pt idx="25">
                  <c:v>71</c:v>
                </c:pt>
                <c:pt idx="26">
                  <c:v>84</c:v>
                </c:pt>
                <c:pt idx="27">
                  <c:v>66</c:v>
                </c:pt>
                <c:pt idx="28">
                  <c:v>74</c:v>
                </c:pt>
                <c:pt idx="29">
                  <c:v>0</c:v>
                </c:pt>
                <c:pt idx="30">
                  <c:v>0</c:v>
                </c:pt>
                <c:pt idx="31">
                  <c:v>0</c:v>
                </c:pt>
                <c:pt idx="32">
                  <c:v>0</c:v>
                </c:pt>
                <c:pt idx="33">
                  <c:v>0</c:v>
                </c:pt>
                <c:pt idx="34">
                  <c:v>114</c:v>
                </c:pt>
                <c:pt idx="35">
                  <c:v>99.75</c:v>
                </c:pt>
                <c:pt idx="36">
                  <c:v>0</c:v>
                </c:pt>
                <c:pt idx="37">
                  <c:v>0</c:v>
                </c:pt>
                <c:pt idx="38">
                  <c:v>118</c:v>
                </c:pt>
                <c:pt idx="39">
                  <c:v>138</c:v>
                </c:pt>
                <c:pt idx="40">
                  <c:v>124</c:v>
                </c:pt>
                <c:pt idx="41">
                  <c:v>137</c:v>
                </c:pt>
                <c:pt idx="42">
                  <c:v>118</c:v>
                </c:pt>
                <c:pt idx="43">
                  <c:v>105</c:v>
                </c:pt>
                <c:pt idx="44">
                  <c:v>119</c:v>
                </c:pt>
                <c:pt idx="45">
                  <c:v>99</c:v>
                </c:pt>
                <c:pt idx="46">
                  <c:v>134</c:v>
                </c:pt>
                <c:pt idx="47">
                  <c:v>117</c:v>
                </c:pt>
                <c:pt idx="48">
                  <c:v>129</c:v>
                </c:pt>
                <c:pt idx="49">
                  <c:v>100</c:v>
                </c:pt>
                <c:pt idx="50">
                  <c:v>84</c:v>
                </c:pt>
                <c:pt idx="51">
                  <c:v>111</c:v>
                </c:pt>
                <c:pt idx="52">
                  <c:v>97</c:v>
                </c:pt>
                <c:pt idx="53">
                  <c:v>97</c:v>
                </c:pt>
                <c:pt idx="54">
                  <c:v>63</c:v>
                </c:pt>
                <c:pt idx="55">
                  <c:v>78</c:v>
                </c:pt>
                <c:pt idx="56">
                  <c:v>100</c:v>
                </c:pt>
                <c:pt idx="57">
                  <c:v>127</c:v>
                </c:pt>
                <c:pt idx="58">
                  <c:v>104</c:v>
                </c:pt>
                <c:pt idx="59">
                  <c:v>93</c:v>
                </c:pt>
                <c:pt idx="60">
                  <c:v>104</c:v>
                </c:pt>
                <c:pt idx="61">
                  <c:v>112</c:v>
                </c:pt>
                <c:pt idx="62">
                  <c:v>121</c:v>
                </c:pt>
              </c:numCache>
            </c:numRef>
          </c:val>
          <c:smooth val="0"/>
        </c:ser>
        <c:ser>
          <c:idx val="4"/>
          <c:order val="4"/>
          <c:tx>
            <c:strRef>
              <c:f>'IUS Original_Data'!$AO$7</c:f>
              <c:strCache>
                <c:ptCount val="1"/>
                <c:pt idx="0">
                  <c:v>Group V (Line)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0000"/>
                </a:solidFill>
              </a:ln>
            </c:spPr>
          </c:marker>
          <c:cat>
            <c:numRef>
              <c:f>'IUS Original_Data'!$D$8:$D$77</c:f>
              <c:numCache>
                <c:ptCount val="70"/>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pt idx="62">
                  <c:v>2023</c:v>
                </c:pt>
                <c:pt idx="63">
                  <c:v>2024</c:v>
                </c:pt>
                <c:pt idx="64">
                  <c:v>2025</c:v>
                </c:pt>
                <c:pt idx="65">
                  <c:v>2026</c:v>
                </c:pt>
                <c:pt idx="66">
                  <c:v>2027</c:v>
                </c:pt>
                <c:pt idx="67">
                  <c:v>2028</c:v>
                </c:pt>
                <c:pt idx="68">
                  <c:v>2029</c:v>
                </c:pt>
                <c:pt idx="69">
                  <c:v>2030</c:v>
                </c:pt>
              </c:numCache>
            </c:numRef>
          </c:cat>
          <c:val>
            <c:numRef>
              <c:f>'IUS Original_Data'!$AO$8:$AO$77</c:f>
              <c:num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89</c:v>
                </c:pt>
                <c:pt idx="39">
                  <c:v>97</c:v>
                </c:pt>
                <c:pt idx="40">
                  <c:v>106</c:v>
                </c:pt>
                <c:pt idx="41">
                  <c:v>99</c:v>
                </c:pt>
                <c:pt idx="42">
                  <c:v>104</c:v>
                </c:pt>
                <c:pt idx="43">
                  <c:v>132</c:v>
                </c:pt>
                <c:pt idx="44">
                  <c:v>127</c:v>
                </c:pt>
                <c:pt idx="45">
                  <c:v>133</c:v>
                </c:pt>
                <c:pt idx="46">
                  <c:v>142</c:v>
                </c:pt>
                <c:pt idx="47">
                  <c:v>130</c:v>
                </c:pt>
                <c:pt idx="48">
                  <c:v>136</c:v>
                </c:pt>
                <c:pt idx="49">
                  <c:v>85</c:v>
                </c:pt>
                <c:pt idx="50">
                  <c:v>97</c:v>
                </c:pt>
                <c:pt idx="51">
                  <c:v>129</c:v>
                </c:pt>
                <c:pt idx="52">
                  <c:v>99</c:v>
                </c:pt>
                <c:pt idx="53">
                  <c:v>136</c:v>
                </c:pt>
                <c:pt idx="54">
                  <c:v>143</c:v>
                </c:pt>
                <c:pt idx="55">
                  <c:v>130</c:v>
                </c:pt>
                <c:pt idx="56">
                  <c:v>145</c:v>
                </c:pt>
                <c:pt idx="57">
                  <c:v>111</c:v>
                </c:pt>
                <c:pt idx="58">
                  <c:v>143</c:v>
                </c:pt>
                <c:pt idx="59">
                  <c:v>137</c:v>
                </c:pt>
                <c:pt idx="60">
                  <c:v>138</c:v>
                </c:pt>
                <c:pt idx="61">
                  <c:v>153</c:v>
                </c:pt>
                <c:pt idx="62">
                  <c:v>146</c:v>
                </c:pt>
              </c:numCache>
            </c:numRef>
          </c:val>
          <c:smooth val="0"/>
        </c:ser>
        <c:ser>
          <c:idx val="5"/>
          <c:order val="5"/>
          <c:tx>
            <c:strRef>
              <c:f>'IUS Original_Data'!$AP$7</c:f>
              <c:strCache>
                <c:ptCount val="1"/>
                <c:pt idx="0">
                  <c:v>Total # Abs Submitted</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Ref>
              <c:f>'IUS Original_Data'!$D$8:$D$77</c:f>
              <c:numCache>
                <c:ptCount val="70"/>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pt idx="62">
                  <c:v>2023</c:v>
                </c:pt>
                <c:pt idx="63">
                  <c:v>2024</c:v>
                </c:pt>
                <c:pt idx="64">
                  <c:v>2025</c:v>
                </c:pt>
                <c:pt idx="65">
                  <c:v>2026</c:v>
                </c:pt>
                <c:pt idx="66">
                  <c:v>2027</c:v>
                </c:pt>
                <c:pt idx="67">
                  <c:v>2028</c:v>
                </c:pt>
                <c:pt idx="68">
                  <c:v>2029</c:v>
                </c:pt>
                <c:pt idx="69">
                  <c:v>2030</c:v>
                </c:pt>
              </c:numCache>
            </c:numRef>
          </c:cat>
          <c:val>
            <c:numRef>
              <c:f>'IUS Original_Data'!$AP$8:$AP$77</c:f>
              <c:numCache>
                <c:ptCount val="70"/>
                <c:pt idx="0">
                  <c:v>15</c:v>
                </c:pt>
                <c:pt idx="1">
                  <c:v>38</c:v>
                </c:pt>
                <c:pt idx="2">
                  <c:v>36</c:v>
                </c:pt>
                <c:pt idx="3">
                  <c:v>58</c:v>
                </c:pt>
                <c:pt idx="4">
                  <c:v>99</c:v>
                </c:pt>
                <c:pt idx="5">
                  <c:v>102</c:v>
                </c:pt>
                <c:pt idx="6">
                  <c:v>116</c:v>
                </c:pt>
                <c:pt idx="7">
                  <c:v>117</c:v>
                </c:pt>
                <c:pt idx="8">
                  <c:v>102</c:v>
                </c:pt>
                <c:pt idx="9">
                  <c:v>150</c:v>
                </c:pt>
                <c:pt idx="10">
                  <c:v>172</c:v>
                </c:pt>
                <c:pt idx="11">
                  <c:v>155</c:v>
                </c:pt>
                <c:pt idx="12">
                  <c:v>161</c:v>
                </c:pt>
                <c:pt idx="13">
                  <c:v>260</c:v>
                </c:pt>
                <c:pt idx="14">
                  <c:v>207</c:v>
                </c:pt>
                <c:pt idx="15">
                  <c:v>208</c:v>
                </c:pt>
                <c:pt idx="16">
                  <c:v>250</c:v>
                </c:pt>
                <c:pt idx="17">
                  <c:v>213</c:v>
                </c:pt>
                <c:pt idx="18">
                  <c:v>250</c:v>
                </c:pt>
                <c:pt idx="19">
                  <c:v>288</c:v>
                </c:pt>
                <c:pt idx="20">
                  <c:v>262</c:v>
                </c:pt>
                <c:pt idx="21">
                  <c:v>308</c:v>
                </c:pt>
                <c:pt idx="22">
                  <c:v>300</c:v>
                </c:pt>
                <c:pt idx="23">
                  <c:v>288</c:v>
                </c:pt>
                <c:pt idx="24">
                  <c:v>314</c:v>
                </c:pt>
                <c:pt idx="25">
                  <c:v>302</c:v>
                </c:pt>
                <c:pt idx="26">
                  <c:v>308</c:v>
                </c:pt>
                <c:pt idx="27">
                  <c:v>292</c:v>
                </c:pt>
                <c:pt idx="28">
                  <c:v>352</c:v>
                </c:pt>
                <c:pt idx="29">
                  <c:v>450</c:v>
                </c:pt>
                <c:pt idx="30">
                  <c:v>410</c:v>
                </c:pt>
                <c:pt idx="31">
                  <c:v>356</c:v>
                </c:pt>
                <c:pt idx="32">
                  <c:v>400</c:v>
                </c:pt>
                <c:pt idx="33">
                  <c:v>600</c:v>
                </c:pt>
                <c:pt idx="34">
                  <c:v>510</c:v>
                </c:pt>
                <c:pt idx="35">
                  <c:v>475</c:v>
                </c:pt>
                <c:pt idx="36">
                  <c:v>540</c:v>
                </c:pt>
                <c:pt idx="37">
                  <c:v>577</c:v>
                </c:pt>
                <c:pt idx="38">
                  <c:v>624</c:v>
                </c:pt>
                <c:pt idx="39">
                  <c:v>642</c:v>
                </c:pt>
                <c:pt idx="40">
                  <c:v>767</c:v>
                </c:pt>
                <c:pt idx="41">
                  <c:v>748</c:v>
                </c:pt>
                <c:pt idx="42">
                  <c:v>764</c:v>
                </c:pt>
                <c:pt idx="43">
                  <c:v>767</c:v>
                </c:pt>
                <c:pt idx="44">
                  <c:v>876</c:v>
                </c:pt>
                <c:pt idx="45">
                  <c:v>887</c:v>
                </c:pt>
                <c:pt idx="46">
                  <c:v>991</c:v>
                </c:pt>
                <c:pt idx="47">
                  <c:v>917</c:v>
                </c:pt>
                <c:pt idx="48">
                  <c:v>1083</c:v>
                </c:pt>
                <c:pt idx="49">
                  <c:v>853</c:v>
                </c:pt>
                <c:pt idx="50">
                  <c:v>883</c:v>
                </c:pt>
                <c:pt idx="51">
                  <c:v>1167</c:v>
                </c:pt>
                <c:pt idx="52">
                  <c:v>944</c:v>
                </c:pt>
                <c:pt idx="53">
                  <c:v>1222</c:v>
                </c:pt>
                <c:pt idx="54">
                  <c:v>1028</c:v>
                </c:pt>
                <c:pt idx="55">
                  <c:v>1193</c:v>
                </c:pt>
                <c:pt idx="56">
                  <c:v>1310</c:v>
                </c:pt>
                <c:pt idx="57">
                  <c:v>1326</c:v>
                </c:pt>
                <c:pt idx="58">
                  <c:v>1315</c:v>
                </c:pt>
                <c:pt idx="59">
                  <c:v>1326</c:v>
                </c:pt>
                <c:pt idx="60">
                  <c:v>1423</c:v>
                </c:pt>
                <c:pt idx="61">
                  <c:v>1567</c:v>
                </c:pt>
                <c:pt idx="62">
                  <c:v>1560</c:v>
                </c:pt>
                <c:pt idx="63">
                  <c:v>0</c:v>
                </c:pt>
                <c:pt idx="64">
                  <c:v>0</c:v>
                </c:pt>
                <c:pt idx="65">
                  <c:v>0</c:v>
                </c:pt>
                <c:pt idx="66">
                  <c:v>0</c:v>
                </c:pt>
                <c:pt idx="67">
                  <c:v>0</c:v>
                </c:pt>
                <c:pt idx="68">
                  <c:v>0</c:v>
                </c:pt>
                <c:pt idx="69">
                  <c:v>0</c:v>
                </c:pt>
              </c:numCache>
            </c:numRef>
          </c:val>
          <c:smooth val="0"/>
        </c:ser>
        <c:marker val="1"/>
        <c:axId val="7290049"/>
        <c:axId val="65610442"/>
      </c:lineChart>
      <c:catAx>
        <c:axId val="7290049"/>
        <c:scaling>
          <c:orientation val="minMax"/>
        </c:scaling>
        <c:axPos val="b"/>
        <c:title>
          <c:tx>
            <c:rich>
              <a:bodyPr vert="horz" rot="0" anchor="ctr"/>
              <a:lstStyle/>
              <a:p>
                <a:pPr algn="ctr">
                  <a:defRPr/>
                </a:pPr>
                <a:r>
                  <a:rPr lang="en-US" cap="none" sz="1000" b="1" i="0" u="none" baseline="0">
                    <a:latin typeface="Arial"/>
                    <a:ea typeface="Arial"/>
                    <a:cs typeface="Arial"/>
                  </a:rPr>
                  <a:t>Time (Year)</a:t>
                </a:r>
              </a:p>
            </c:rich>
          </c:tx>
          <c:layout>
            <c:manualLayout>
              <c:xMode val="factor"/>
              <c:yMode val="factor"/>
              <c:x val="-0.007"/>
              <c:y val="0.00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latin typeface="Arial"/>
                <a:ea typeface="Arial"/>
                <a:cs typeface="Arial"/>
              </a:defRPr>
            </a:pPr>
          </a:p>
        </c:txPr>
        <c:crossAx val="65610442"/>
        <c:crosses val="autoZero"/>
        <c:auto val="1"/>
        <c:lblOffset val="100"/>
        <c:tickLblSkip val="2"/>
        <c:noMultiLvlLbl val="0"/>
      </c:catAx>
      <c:valAx>
        <c:axId val="65610442"/>
        <c:scaling>
          <c:orientation val="minMax"/>
          <c:max val="2000"/>
          <c:min val="0"/>
        </c:scaling>
        <c:axPos val="l"/>
        <c:title>
          <c:tx>
            <c:rich>
              <a:bodyPr vert="horz" rot="-5400000" anchor="ctr"/>
              <a:lstStyle/>
              <a:p>
                <a:pPr algn="ctr">
                  <a:defRPr/>
                </a:pPr>
                <a:r>
                  <a:rPr lang="en-US" cap="none" sz="1100" b="1" i="0" u="none" baseline="0">
                    <a:latin typeface="Arial"/>
                    <a:ea typeface="Arial"/>
                    <a:cs typeface="Arial"/>
                  </a:rPr>
                  <a:t>Number of Abstracts *</a:t>
                </a:r>
              </a:p>
            </c:rich>
          </c:tx>
          <c:layout>
            <c:manualLayout>
              <c:xMode val="factor"/>
              <c:yMode val="factor"/>
              <c:x val="-0.00425"/>
              <c:y val="-0.00075"/>
            </c:manualLayout>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7290049"/>
        <c:crossesAt val="1"/>
        <c:crossBetween val="between"/>
        <c:dispUnits/>
        <c:majorUnit val="200"/>
        <c:minorUnit val="40"/>
      </c:valAx>
      <c:spPr>
        <a:solidFill>
          <a:srgbClr val="CCFFFF"/>
        </a:solidFill>
        <a:ln w="12700">
          <a:solidFill>
            <a:srgbClr val="808080"/>
          </a:solidFill>
        </a:ln>
      </c:spPr>
    </c:plotArea>
    <c:legend>
      <c:legendPos val="t"/>
      <c:layout>
        <c:manualLayout>
          <c:xMode val="edge"/>
          <c:yMode val="edge"/>
          <c:x val="0.139"/>
          <c:y val="0.101"/>
        </c:manualLayout>
      </c:layout>
      <c:overlay val="0"/>
    </c:legend>
    <c:plotVisOnly val="1"/>
    <c:dispBlanksAs val="gap"/>
    <c:showDLblsOverMax val="0"/>
  </c:chart>
  <c:spPr>
    <a:solidFill>
      <a:srgbClr val="FFFF99"/>
    </a:solidFill>
    <a:ln w="3175">
      <a:solidFill>
        <a:srgbClr val="FF99CC"/>
      </a:solidFill>
    </a:ln>
  </c:spPr>
  <c:txPr>
    <a:bodyPr vert="horz" rot="0"/>
    <a:lstStyle/>
    <a:p>
      <a:pPr>
        <a:defRPr lang="en-US" cap="none" sz="8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FF0000"/>
                </a:solidFill>
                <a:latin typeface="Arial"/>
                <a:ea typeface="Arial"/>
                <a:cs typeface="Arial"/>
              </a:rPr>
              <a:t># of Abstracts Submitted</a:t>
            </a:r>
            <a:r>
              <a:rPr lang="en-US" cap="none" sz="1050" b="1" i="0" u="none" baseline="0">
                <a:latin typeface="Arial"/>
                <a:ea typeface="Arial"/>
                <a:cs typeface="Arial"/>
              </a:rPr>
              <a:t> to the IEEE International Ultrasonics Symposia (</a:t>
            </a:r>
            <a:r>
              <a:rPr lang="en-US" cap="none" sz="1050" b="1" i="0" u="none" baseline="0">
                <a:solidFill>
                  <a:srgbClr val="0000FF"/>
                </a:solidFill>
                <a:latin typeface="Arial"/>
                <a:ea typeface="Arial"/>
                <a:cs typeface="Arial"/>
              </a:rPr>
              <a:t>IUS</a:t>
            </a:r>
            <a:r>
              <a:rPr lang="en-US" cap="none" sz="1050" b="1" i="0" u="none" baseline="0">
                <a:latin typeface="Arial"/>
                <a:ea typeface="Arial"/>
                <a:cs typeface="Arial"/>
              </a:rPr>
              <a:t>) by Each Group (</a:t>
            </a:r>
            <a:r>
              <a:rPr lang="en-US" cap="none" sz="1050" b="1" i="0" u="none" baseline="0">
                <a:solidFill>
                  <a:srgbClr val="0000FF"/>
                </a:solidFill>
                <a:latin typeface="Arial"/>
                <a:ea typeface="Arial"/>
                <a:cs typeface="Arial"/>
              </a:rPr>
              <a:t>Since 1959</a:t>
            </a:r>
            <a:r>
              <a:rPr lang="en-US" cap="none" sz="1050" b="1" i="0" u="none" baseline="0">
                <a:latin typeface="Arial"/>
                <a:ea typeface="Arial"/>
                <a:cs typeface="Arial"/>
              </a:rPr>
              <a:t>) </a:t>
            </a:r>
            <a:r>
              <a:rPr lang="en-US" cap="none" sz="850" b="1" i="0" u="none" baseline="0">
                <a:latin typeface="Arial"/>
                <a:ea typeface="Arial"/>
                <a:cs typeface="Arial"/>
              </a:rPr>
              <a:t>- "0" values mean that data are not available for those years; "</a:t>
            </a:r>
            <a:r>
              <a:rPr lang="en-US" cap="none" sz="850" b="1" i="0" u="none" baseline="0">
                <a:solidFill>
                  <a:srgbClr val="0000FF"/>
                </a:solidFill>
                <a:latin typeface="Arial"/>
                <a:ea typeface="Arial"/>
                <a:cs typeface="Arial"/>
              </a:rPr>
              <a:t>Solid Bar</a:t>
            </a:r>
            <a:r>
              <a:rPr lang="en-US" cap="none" sz="850" b="1" i="0" u="none" baseline="0">
                <a:latin typeface="Arial"/>
                <a:ea typeface="Arial"/>
                <a:cs typeface="Arial"/>
              </a:rPr>
              <a:t>" means no Group data</a:t>
            </a:r>
          </a:p>
        </c:rich>
      </c:tx>
      <c:layout>
        <c:manualLayout>
          <c:xMode val="factor"/>
          <c:yMode val="factor"/>
          <c:x val="0.041"/>
          <c:y val="-0.02075"/>
        </c:manualLayout>
      </c:layout>
      <c:spPr>
        <a:noFill/>
        <a:ln>
          <a:noFill/>
        </a:ln>
      </c:spPr>
    </c:title>
    <c:plotArea>
      <c:layout>
        <c:manualLayout>
          <c:xMode val="edge"/>
          <c:yMode val="edge"/>
          <c:x val="0.0305"/>
          <c:y val="0.14475"/>
          <c:w val="0.95925"/>
          <c:h val="0.81"/>
        </c:manualLayout>
      </c:layout>
      <c:barChart>
        <c:barDir val="col"/>
        <c:grouping val="stacked"/>
        <c:varyColors val="0"/>
        <c:ser>
          <c:idx val="0"/>
          <c:order val="0"/>
          <c:tx>
            <c:strRef>
              <c:f>'IUS Original_Data'!$AJ$7</c:f>
              <c:strCache>
                <c:ptCount val="1"/>
                <c:pt idx="0">
                  <c:v>Group I (Medical)</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'IUS Original_Data'!$D$8:$D$77</c:f>
              <c:numCache>
                <c:ptCount val="70"/>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pt idx="62">
                  <c:v>2023</c:v>
                </c:pt>
                <c:pt idx="63">
                  <c:v>2024</c:v>
                </c:pt>
                <c:pt idx="64">
                  <c:v>2025</c:v>
                </c:pt>
                <c:pt idx="65">
                  <c:v>2026</c:v>
                </c:pt>
                <c:pt idx="66">
                  <c:v>2027</c:v>
                </c:pt>
                <c:pt idx="67">
                  <c:v>2028</c:v>
                </c:pt>
                <c:pt idx="68">
                  <c:v>2029</c:v>
                </c:pt>
                <c:pt idx="69">
                  <c:v>2030</c:v>
                </c:pt>
              </c:numCache>
            </c:numRef>
          </c:cat>
          <c:val>
            <c:numRef>
              <c:f>'IUS Original_Data'!$AJ$8:$AJ$77</c:f>
              <c:numCache>
                <c:ptCount val="70"/>
                <c:pt idx="0">
                  <c:v>0</c:v>
                </c:pt>
                <c:pt idx="6">
                  <c:v>0</c:v>
                </c:pt>
                <c:pt idx="7">
                  <c:v>0</c:v>
                </c:pt>
                <c:pt idx="8">
                  <c:v>0</c:v>
                </c:pt>
                <c:pt idx="9">
                  <c:v>0</c:v>
                </c:pt>
                <c:pt idx="13">
                  <c:v>0</c:v>
                </c:pt>
                <c:pt idx="14">
                  <c:v>27.205714285714283</c:v>
                </c:pt>
                <c:pt idx="15">
                  <c:v>0</c:v>
                </c:pt>
                <c:pt idx="16">
                  <c:v>0</c:v>
                </c:pt>
                <c:pt idx="17">
                  <c:v>0</c:v>
                </c:pt>
                <c:pt idx="18">
                  <c:v>0</c:v>
                </c:pt>
                <c:pt idx="19">
                  <c:v>0</c:v>
                </c:pt>
                <c:pt idx="20">
                  <c:v>0</c:v>
                </c:pt>
                <c:pt idx="21">
                  <c:v>0</c:v>
                </c:pt>
                <c:pt idx="22">
                  <c:v>0</c:v>
                </c:pt>
                <c:pt idx="23">
                  <c:v>53</c:v>
                </c:pt>
                <c:pt idx="24">
                  <c:v>0</c:v>
                </c:pt>
                <c:pt idx="25">
                  <c:v>95</c:v>
                </c:pt>
                <c:pt idx="26">
                  <c:v>69</c:v>
                </c:pt>
                <c:pt idx="27">
                  <c:v>74</c:v>
                </c:pt>
                <c:pt idx="28">
                  <c:v>99</c:v>
                </c:pt>
                <c:pt idx="29">
                  <c:v>0</c:v>
                </c:pt>
                <c:pt idx="30">
                  <c:v>0</c:v>
                </c:pt>
                <c:pt idx="31">
                  <c:v>0</c:v>
                </c:pt>
                <c:pt idx="32">
                  <c:v>0</c:v>
                </c:pt>
                <c:pt idx="33">
                  <c:v>0</c:v>
                </c:pt>
                <c:pt idx="34">
                  <c:v>168</c:v>
                </c:pt>
                <c:pt idx="35">
                  <c:v>190</c:v>
                </c:pt>
                <c:pt idx="36">
                  <c:v>0</c:v>
                </c:pt>
                <c:pt idx="37">
                  <c:v>0</c:v>
                </c:pt>
                <c:pt idx="38">
                  <c:v>229</c:v>
                </c:pt>
                <c:pt idx="39">
                  <c:v>243</c:v>
                </c:pt>
                <c:pt idx="40">
                  <c:v>283</c:v>
                </c:pt>
                <c:pt idx="41">
                  <c:v>268</c:v>
                </c:pt>
                <c:pt idx="42">
                  <c:v>350</c:v>
                </c:pt>
                <c:pt idx="43">
                  <c:v>324</c:v>
                </c:pt>
                <c:pt idx="44">
                  <c:v>331</c:v>
                </c:pt>
                <c:pt idx="45">
                  <c:v>392</c:v>
                </c:pt>
                <c:pt idx="46">
                  <c:v>461</c:v>
                </c:pt>
                <c:pt idx="47">
                  <c:v>394</c:v>
                </c:pt>
                <c:pt idx="48">
                  <c:v>482</c:v>
                </c:pt>
                <c:pt idx="49">
                  <c:v>496</c:v>
                </c:pt>
                <c:pt idx="50">
                  <c:v>511</c:v>
                </c:pt>
                <c:pt idx="51">
                  <c:v>596</c:v>
                </c:pt>
                <c:pt idx="52">
                  <c:v>514</c:v>
                </c:pt>
                <c:pt idx="53">
                  <c:v>707</c:v>
                </c:pt>
                <c:pt idx="54">
                  <c:v>629</c:v>
                </c:pt>
                <c:pt idx="55">
                  <c:v>710</c:v>
                </c:pt>
                <c:pt idx="56">
                  <c:v>834</c:v>
                </c:pt>
                <c:pt idx="57">
                  <c:v>828</c:v>
                </c:pt>
                <c:pt idx="58">
                  <c:v>843</c:v>
                </c:pt>
                <c:pt idx="59">
                  <c:v>899</c:v>
                </c:pt>
                <c:pt idx="60">
                  <c:v>938</c:v>
                </c:pt>
                <c:pt idx="61">
                  <c:v>1003</c:v>
                </c:pt>
                <c:pt idx="62">
                  <c:v>1016</c:v>
                </c:pt>
              </c:numCache>
            </c:numRef>
          </c:val>
        </c:ser>
        <c:ser>
          <c:idx val="1"/>
          <c:order val="1"/>
          <c:tx>
            <c:strRef>
              <c:f>'IUS Original_Data'!$AK$7</c:f>
              <c:strCache>
                <c:ptCount val="1"/>
                <c:pt idx="0">
                  <c:v>Group II (Sensor/NDE/Industry)</c:v>
                </c:pt>
              </c:strCache>
            </c:strRef>
          </c:tx>
          <c:spPr>
            <a:solidFill>
              <a:srgbClr val="FF6600"/>
            </a:solidFill>
            <a:ln w="12700">
              <a:solidFill>
                <a:srgbClr val="FF66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'IUS Original_Data'!$D$8:$D$77</c:f>
              <c:numCache>
                <c:ptCount val="70"/>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pt idx="62">
                  <c:v>2023</c:v>
                </c:pt>
                <c:pt idx="63">
                  <c:v>2024</c:v>
                </c:pt>
                <c:pt idx="64">
                  <c:v>2025</c:v>
                </c:pt>
                <c:pt idx="65">
                  <c:v>2026</c:v>
                </c:pt>
                <c:pt idx="66">
                  <c:v>2027</c:v>
                </c:pt>
                <c:pt idx="67">
                  <c:v>2028</c:v>
                </c:pt>
                <c:pt idx="68">
                  <c:v>2029</c:v>
                </c:pt>
                <c:pt idx="69">
                  <c:v>2030</c:v>
                </c:pt>
              </c:numCache>
            </c:numRef>
          </c:cat>
          <c:val>
            <c:numRef>
              <c:f>'IUS Original_Data'!$AK$8:$AK$77</c:f>
              <c:numCache>
                <c:ptCount val="70"/>
                <c:pt idx="0">
                  <c:v>0</c:v>
                </c:pt>
                <c:pt idx="6">
                  <c:v>0</c:v>
                </c:pt>
                <c:pt idx="7">
                  <c:v>0</c:v>
                </c:pt>
                <c:pt idx="8">
                  <c:v>0</c:v>
                </c:pt>
                <c:pt idx="9">
                  <c:v>0</c:v>
                </c:pt>
                <c:pt idx="13">
                  <c:v>0</c:v>
                </c:pt>
                <c:pt idx="14">
                  <c:v>21.291428571428572</c:v>
                </c:pt>
                <c:pt idx="15">
                  <c:v>0</c:v>
                </c:pt>
                <c:pt idx="16">
                  <c:v>0</c:v>
                </c:pt>
                <c:pt idx="17">
                  <c:v>0</c:v>
                </c:pt>
                <c:pt idx="18">
                  <c:v>0</c:v>
                </c:pt>
                <c:pt idx="19">
                  <c:v>0</c:v>
                </c:pt>
                <c:pt idx="20">
                  <c:v>0</c:v>
                </c:pt>
                <c:pt idx="21">
                  <c:v>0</c:v>
                </c:pt>
                <c:pt idx="22">
                  <c:v>0</c:v>
                </c:pt>
                <c:pt idx="23">
                  <c:v>82</c:v>
                </c:pt>
                <c:pt idx="24">
                  <c:v>0</c:v>
                </c:pt>
                <c:pt idx="25">
                  <c:v>65</c:v>
                </c:pt>
                <c:pt idx="26">
                  <c:v>76</c:v>
                </c:pt>
                <c:pt idx="27">
                  <c:v>85</c:v>
                </c:pt>
                <c:pt idx="28">
                  <c:v>99</c:v>
                </c:pt>
                <c:pt idx="29">
                  <c:v>0</c:v>
                </c:pt>
                <c:pt idx="30">
                  <c:v>0</c:v>
                </c:pt>
                <c:pt idx="31">
                  <c:v>0</c:v>
                </c:pt>
                <c:pt idx="32">
                  <c:v>0</c:v>
                </c:pt>
                <c:pt idx="33">
                  <c:v>0</c:v>
                </c:pt>
                <c:pt idx="34">
                  <c:v>114</c:v>
                </c:pt>
                <c:pt idx="35">
                  <c:v>104.5</c:v>
                </c:pt>
                <c:pt idx="36">
                  <c:v>0</c:v>
                </c:pt>
                <c:pt idx="37">
                  <c:v>0</c:v>
                </c:pt>
                <c:pt idx="38">
                  <c:v>94</c:v>
                </c:pt>
                <c:pt idx="39">
                  <c:v>82</c:v>
                </c:pt>
                <c:pt idx="40">
                  <c:v>154</c:v>
                </c:pt>
                <c:pt idx="41">
                  <c:v>151</c:v>
                </c:pt>
                <c:pt idx="42">
                  <c:v>93</c:v>
                </c:pt>
                <c:pt idx="43">
                  <c:v>108</c:v>
                </c:pt>
                <c:pt idx="44">
                  <c:v>169</c:v>
                </c:pt>
                <c:pt idx="45">
                  <c:v>161</c:v>
                </c:pt>
                <c:pt idx="46">
                  <c:v>163</c:v>
                </c:pt>
                <c:pt idx="47">
                  <c:v>152</c:v>
                </c:pt>
                <c:pt idx="48">
                  <c:v>191</c:v>
                </c:pt>
                <c:pt idx="49">
                  <c:v>104</c:v>
                </c:pt>
                <c:pt idx="50">
                  <c:v>104</c:v>
                </c:pt>
                <c:pt idx="51">
                  <c:v>197</c:v>
                </c:pt>
                <c:pt idx="52">
                  <c:v>137</c:v>
                </c:pt>
                <c:pt idx="53">
                  <c:v>162</c:v>
                </c:pt>
                <c:pt idx="54">
                  <c:v>117</c:v>
                </c:pt>
                <c:pt idx="55">
                  <c:v>164</c:v>
                </c:pt>
                <c:pt idx="56">
                  <c:v>129</c:v>
                </c:pt>
                <c:pt idx="57">
                  <c:v>153</c:v>
                </c:pt>
                <c:pt idx="58">
                  <c:v>143</c:v>
                </c:pt>
                <c:pt idx="59">
                  <c:v>128</c:v>
                </c:pt>
                <c:pt idx="60">
                  <c:v>152</c:v>
                </c:pt>
                <c:pt idx="61">
                  <c:v>187</c:v>
                </c:pt>
                <c:pt idx="62">
                  <c:v>163</c:v>
                </c:pt>
              </c:numCache>
            </c:numRef>
          </c:val>
        </c:ser>
        <c:ser>
          <c:idx val="2"/>
          <c:order val="2"/>
          <c:tx>
            <c:strRef>
              <c:f>'IUS Original_Data'!$AL$7</c:f>
              <c:strCache>
                <c:ptCount val="1"/>
                <c:pt idx="0">
                  <c:v>Group III (PhyAcou)</c:v>
                </c:pt>
              </c:strCache>
            </c:strRef>
          </c:tx>
          <c:spPr>
            <a:solidFill>
              <a:srgbClr val="008000"/>
            </a:solidFill>
            <a:ln w="12700">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'IUS Original_Data'!$D$8:$D$77</c:f>
              <c:numCache>
                <c:ptCount val="70"/>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pt idx="62">
                  <c:v>2023</c:v>
                </c:pt>
                <c:pt idx="63">
                  <c:v>2024</c:v>
                </c:pt>
                <c:pt idx="64">
                  <c:v>2025</c:v>
                </c:pt>
                <c:pt idx="65">
                  <c:v>2026</c:v>
                </c:pt>
                <c:pt idx="66">
                  <c:v>2027</c:v>
                </c:pt>
                <c:pt idx="67">
                  <c:v>2028</c:v>
                </c:pt>
                <c:pt idx="68">
                  <c:v>2029</c:v>
                </c:pt>
                <c:pt idx="69">
                  <c:v>2030</c:v>
                </c:pt>
              </c:numCache>
            </c:numRef>
          </c:cat>
          <c:val>
            <c:numRef>
              <c:f>'IUS Original_Data'!$AL$8:$AL$77</c:f>
              <c:numCache>
                <c:ptCount val="70"/>
                <c:pt idx="0">
                  <c:v>0</c:v>
                </c:pt>
                <c:pt idx="6">
                  <c:v>0</c:v>
                </c:pt>
                <c:pt idx="7">
                  <c:v>0</c:v>
                </c:pt>
                <c:pt idx="8">
                  <c:v>0</c:v>
                </c:pt>
                <c:pt idx="9">
                  <c:v>0</c:v>
                </c:pt>
                <c:pt idx="13">
                  <c:v>0</c:v>
                </c:pt>
                <c:pt idx="14">
                  <c:v>37.85142857142857</c:v>
                </c:pt>
                <c:pt idx="15">
                  <c:v>0</c:v>
                </c:pt>
                <c:pt idx="16">
                  <c:v>0</c:v>
                </c:pt>
                <c:pt idx="17">
                  <c:v>0</c:v>
                </c:pt>
                <c:pt idx="18">
                  <c:v>0</c:v>
                </c:pt>
                <c:pt idx="19">
                  <c:v>0</c:v>
                </c:pt>
                <c:pt idx="20">
                  <c:v>0</c:v>
                </c:pt>
                <c:pt idx="21">
                  <c:v>0</c:v>
                </c:pt>
                <c:pt idx="22">
                  <c:v>0</c:v>
                </c:pt>
                <c:pt idx="23">
                  <c:v>85</c:v>
                </c:pt>
                <c:pt idx="24">
                  <c:v>0</c:v>
                </c:pt>
                <c:pt idx="25">
                  <c:v>71</c:v>
                </c:pt>
                <c:pt idx="26">
                  <c:v>79</c:v>
                </c:pt>
                <c:pt idx="27">
                  <c:v>67</c:v>
                </c:pt>
                <c:pt idx="28">
                  <c:v>80</c:v>
                </c:pt>
                <c:pt idx="29">
                  <c:v>0</c:v>
                </c:pt>
                <c:pt idx="30">
                  <c:v>0</c:v>
                </c:pt>
                <c:pt idx="31">
                  <c:v>0</c:v>
                </c:pt>
                <c:pt idx="32">
                  <c:v>0</c:v>
                </c:pt>
                <c:pt idx="33">
                  <c:v>0</c:v>
                </c:pt>
                <c:pt idx="34">
                  <c:v>114</c:v>
                </c:pt>
                <c:pt idx="35">
                  <c:v>80.75</c:v>
                </c:pt>
                <c:pt idx="36">
                  <c:v>0</c:v>
                </c:pt>
                <c:pt idx="37">
                  <c:v>0</c:v>
                </c:pt>
                <c:pt idx="38">
                  <c:v>94</c:v>
                </c:pt>
                <c:pt idx="39">
                  <c:v>82</c:v>
                </c:pt>
                <c:pt idx="40">
                  <c:v>100</c:v>
                </c:pt>
                <c:pt idx="41">
                  <c:v>93</c:v>
                </c:pt>
                <c:pt idx="42">
                  <c:v>99</c:v>
                </c:pt>
                <c:pt idx="43">
                  <c:v>98</c:v>
                </c:pt>
                <c:pt idx="44">
                  <c:v>130</c:v>
                </c:pt>
                <c:pt idx="45">
                  <c:v>102</c:v>
                </c:pt>
                <c:pt idx="46">
                  <c:v>91</c:v>
                </c:pt>
                <c:pt idx="47">
                  <c:v>124</c:v>
                </c:pt>
                <c:pt idx="48">
                  <c:v>145</c:v>
                </c:pt>
                <c:pt idx="49">
                  <c:v>68</c:v>
                </c:pt>
                <c:pt idx="50">
                  <c:v>87</c:v>
                </c:pt>
                <c:pt idx="51">
                  <c:v>134</c:v>
                </c:pt>
                <c:pt idx="52">
                  <c:v>97</c:v>
                </c:pt>
                <c:pt idx="53">
                  <c:v>120</c:v>
                </c:pt>
                <c:pt idx="54">
                  <c:v>76</c:v>
                </c:pt>
                <c:pt idx="55">
                  <c:v>111</c:v>
                </c:pt>
                <c:pt idx="56">
                  <c:v>102</c:v>
                </c:pt>
                <c:pt idx="57">
                  <c:v>107</c:v>
                </c:pt>
                <c:pt idx="58">
                  <c:v>82</c:v>
                </c:pt>
                <c:pt idx="59">
                  <c:v>69</c:v>
                </c:pt>
                <c:pt idx="60">
                  <c:v>91</c:v>
                </c:pt>
                <c:pt idx="61">
                  <c:v>112</c:v>
                </c:pt>
                <c:pt idx="62">
                  <c:v>114</c:v>
                </c:pt>
              </c:numCache>
            </c:numRef>
          </c:val>
        </c:ser>
        <c:ser>
          <c:idx val="3"/>
          <c:order val="3"/>
          <c:tx>
            <c:strRef>
              <c:f>'IUS Original_Data'!$AM$7</c:f>
              <c:strCache>
                <c:ptCount val="1"/>
                <c:pt idx="0">
                  <c:v>Group IV (SAW/FBAR/MEMS)</c:v>
                </c:pt>
              </c:strCache>
            </c:strRef>
          </c:tx>
          <c:spPr>
            <a:solidFill>
              <a:srgbClr val="800080"/>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'IUS Original_Data'!$D$8:$D$77</c:f>
              <c:numCache>
                <c:ptCount val="70"/>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pt idx="62">
                  <c:v>2023</c:v>
                </c:pt>
                <c:pt idx="63">
                  <c:v>2024</c:v>
                </c:pt>
                <c:pt idx="64">
                  <c:v>2025</c:v>
                </c:pt>
                <c:pt idx="65">
                  <c:v>2026</c:v>
                </c:pt>
                <c:pt idx="66">
                  <c:v>2027</c:v>
                </c:pt>
                <c:pt idx="67">
                  <c:v>2028</c:v>
                </c:pt>
                <c:pt idx="68">
                  <c:v>2029</c:v>
                </c:pt>
                <c:pt idx="69">
                  <c:v>2030</c:v>
                </c:pt>
              </c:numCache>
            </c:numRef>
          </c:cat>
          <c:val>
            <c:numRef>
              <c:f>'IUS Original_Data'!$AM$8:$AM$77</c:f>
              <c:numCache>
                <c:ptCount val="70"/>
                <c:pt idx="0">
                  <c:v>0</c:v>
                </c:pt>
                <c:pt idx="6">
                  <c:v>0</c:v>
                </c:pt>
                <c:pt idx="7">
                  <c:v>0</c:v>
                </c:pt>
                <c:pt idx="8">
                  <c:v>0</c:v>
                </c:pt>
                <c:pt idx="9">
                  <c:v>0</c:v>
                </c:pt>
                <c:pt idx="13">
                  <c:v>0</c:v>
                </c:pt>
                <c:pt idx="14">
                  <c:v>120.65142857142855</c:v>
                </c:pt>
                <c:pt idx="15">
                  <c:v>0</c:v>
                </c:pt>
                <c:pt idx="16">
                  <c:v>0</c:v>
                </c:pt>
                <c:pt idx="17">
                  <c:v>0</c:v>
                </c:pt>
                <c:pt idx="18">
                  <c:v>0</c:v>
                </c:pt>
                <c:pt idx="19">
                  <c:v>0</c:v>
                </c:pt>
                <c:pt idx="20">
                  <c:v>0</c:v>
                </c:pt>
                <c:pt idx="21">
                  <c:v>0</c:v>
                </c:pt>
                <c:pt idx="22">
                  <c:v>0</c:v>
                </c:pt>
                <c:pt idx="23">
                  <c:v>68</c:v>
                </c:pt>
                <c:pt idx="24">
                  <c:v>0</c:v>
                </c:pt>
                <c:pt idx="25">
                  <c:v>71</c:v>
                </c:pt>
                <c:pt idx="26">
                  <c:v>84</c:v>
                </c:pt>
                <c:pt idx="27">
                  <c:v>66</c:v>
                </c:pt>
                <c:pt idx="28">
                  <c:v>74</c:v>
                </c:pt>
                <c:pt idx="29">
                  <c:v>0</c:v>
                </c:pt>
                <c:pt idx="30">
                  <c:v>0</c:v>
                </c:pt>
                <c:pt idx="31">
                  <c:v>0</c:v>
                </c:pt>
                <c:pt idx="32">
                  <c:v>0</c:v>
                </c:pt>
                <c:pt idx="33">
                  <c:v>0</c:v>
                </c:pt>
                <c:pt idx="34">
                  <c:v>114</c:v>
                </c:pt>
                <c:pt idx="35">
                  <c:v>99.75</c:v>
                </c:pt>
                <c:pt idx="36">
                  <c:v>0</c:v>
                </c:pt>
                <c:pt idx="37">
                  <c:v>0</c:v>
                </c:pt>
                <c:pt idx="38">
                  <c:v>118</c:v>
                </c:pt>
                <c:pt idx="39">
                  <c:v>138</c:v>
                </c:pt>
                <c:pt idx="40">
                  <c:v>124</c:v>
                </c:pt>
                <c:pt idx="41">
                  <c:v>137</c:v>
                </c:pt>
                <c:pt idx="42">
                  <c:v>118</c:v>
                </c:pt>
                <c:pt idx="43">
                  <c:v>105</c:v>
                </c:pt>
                <c:pt idx="44">
                  <c:v>119</c:v>
                </c:pt>
                <c:pt idx="45">
                  <c:v>99</c:v>
                </c:pt>
                <c:pt idx="46">
                  <c:v>134</c:v>
                </c:pt>
                <c:pt idx="47">
                  <c:v>117</c:v>
                </c:pt>
                <c:pt idx="48">
                  <c:v>129</c:v>
                </c:pt>
                <c:pt idx="49">
                  <c:v>100</c:v>
                </c:pt>
                <c:pt idx="50">
                  <c:v>84</c:v>
                </c:pt>
                <c:pt idx="51">
                  <c:v>111</c:v>
                </c:pt>
                <c:pt idx="52">
                  <c:v>97</c:v>
                </c:pt>
                <c:pt idx="53">
                  <c:v>97</c:v>
                </c:pt>
                <c:pt idx="54">
                  <c:v>63</c:v>
                </c:pt>
                <c:pt idx="55">
                  <c:v>78</c:v>
                </c:pt>
                <c:pt idx="56">
                  <c:v>100</c:v>
                </c:pt>
                <c:pt idx="57">
                  <c:v>127</c:v>
                </c:pt>
                <c:pt idx="58">
                  <c:v>104</c:v>
                </c:pt>
                <c:pt idx="59">
                  <c:v>93</c:v>
                </c:pt>
                <c:pt idx="60">
                  <c:v>104</c:v>
                </c:pt>
                <c:pt idx="61">
                  <c:v>112</c:v>
                </c:pt>
                <c:pt idx="62">
                  <c:v>121</c:v>
                </c:pt>
              </c:numCache>
            </c:numRef>
          </c:val>
        </c:ser>
        <c:ser>
          <c:idx val="4"/>
          <c:order val="4"/>
          <c:tx>
            <c:strRef>
              <c:f>'IUS Original_Data'!$AN$7</c:f>
              <c:strCache>
                <c:ptCount val="1"/>
                <c:pt idx="0">
                  <c:v>Group V (Trans/TransMat)</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'IUS Original_Data'!$D$8:$D$77</c:f>
              <c:numCache>
                <c:ptCount val="70"/>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pt idx="62">
                  <c:v>2023</c:v>
                </c:pt>
                <c:pt idx="63">
                  <c:v>2024</c:v>
                </c:pt>
                <c:pt idx="64">
                  <c:v>2025</c:v>
                </c:pt>
                <c:pt idx="65">
                  <c:v>2026</c:v>
                </c:pt>
                <c:pt idx="66">
                  <c:v>2027</c:v>
                </c:pt>
                <c:pt idx="67">
                  <c:v>2028</c:v>
                </c:pt>
                <c:pt idx="68">
                  <c:v>2029</c:v>
                </c:pt>
                <c:pt idx="69">
                  <c:v>2030</c:v>
                </c:pt>
              </c:numCache>
            </c:numRef>
          </c:cat>
          <c:val>
            <c:numRef>
              <c:f>'IUS Original_Data'!$AN$8:$AN$77</c:f>
              <c:numCache>
                <c:ptCount val="70"/>
                <c:pt idx="0">
                  <c:v>15</c:v>
                </c:pt>
                <c:pt idx="1">
                  <c:v>38</c:v>
                </c:pt>
                <c:pt idx="2">
                  <c:v>36</c:v>
                </c:pt>
                <c:pt idx="3">
                  <c:v>58</c:v>
                </c:pt>
                <c:pt idx="4">
                  <c:v>99</c:v>
                </c:pt>
                <c:pt idx="5">
                  <c:v>102</c:v>
                </c:pt>
                <c:pt idx="6">
                  <c:v>116</c:v>
                </c:pt>
                <c:pt idx="7">
                  <c:v>117</c:v>
                </c:pt>
                <c:pt idx="8">
                  <c:v>102</c:v>
                </c:pt>
                <c:pt idx="9">
                  <c:v>150</c:v>
                </c:pt>
                <c:pt idx="10">
                  <c:v>172</c:v>
                </c:pt>
                <c:pt idx="11">
                  <c:v>155</c:v>
                </c:pt>
                <c:pt idx="12">
                  <c:v>161</c:v>
                </c:pt>
                <c:pt idx="13">
                  <c:v>260</c:v>
                </c:pt>
                <c:pt idx="14">
                  <c:v>0</c:v>
                </c:pt>
                <c:pt idx="15">
                  <c:v>208</c:v>
                </c:pt>
                <c:pt idx="16">
                  <c:v>250</c:v>
                </c:pt>
                <c:pt idx="17">
                  <c:v>213</c:v>
                </c:pt>
                <c:pt idx="18">
                  <c:v>250</c:v>
                </c:pt>
                <c:pt idx="19">
                  <c:v>288</c:v>
                </c:pt>
                <c:pt idx="20">
                  <c:v>262</c:v>
                </c:pt>
                <c:pt idx="21">
                  <c:v>308</c:v>
                </c:pt>
                <c:pt idx="22">
                  <c:v>300</c:v>
                </c:pt>
                <c:pt idx="23">
                  <c:v>0</c:v>
                </c:pt>
                <c:pt idx="24">
                  <c:v>314</c:v>
                </c:pt>
                <c:pt idx="25">
                  <c:v>0</c:v>
                </c:pt>
                <c:pt idx="26">
                  <c:v>0</c:v>
                </c:pt>
                <c:pt idx="27">
                  <c:v>0</c:v>
                </c:pt>
                <c:pt idx="28">
                  <c:v>0</c:v>
                </c:pt>
                <c:pt idx="29">
                  <c:v>450</c:v>
                </c:pt>
                <c:pt idx="30">
                  <c:v>410</c:v>
                </c:pt>
                <c:pt idx="31">
                  <c:v>356</c:v>
                </c:pt>
                <c:pt idx="32">
                  <c:v>400</c:v>
                </c:pt>
                <c:pt idx="33">
                  <c:v>600</c:v>
                </c:pt>
                <c:pt idx="34">
                  <c:v>0</c:v>
                </c:pt>
                <c:pt idx="35">
                  <c:v>0</c:v>
                </c:pt>
                <c:pt idx="36">
                  <c:v>540</c:v>
                </c:pt>
                <c:pt idx="37">
                  <c:v>577</c:v>
                </c:pt>
                <c:pt idx="38">
                  <c:v>89</c:v>
                </c:pt>
                <c:pt idx="39">
                  <c:v>97</c:v>
                </c:pt>
                <c:pt idx="40">
                  <c:v>106</c:v>
                </c:pt>
                <c:pt idx="41">
                  <c:v>99</c:v>
                </c:pt>
                <c:pt idx="42">
                  <c:v>104</c:v>
                </c:pt>
                <c:pt idx="43">
                  <c:v>132</c:v>
                </c:pt>
                <c:pt idx="44">
                  <c:v>127</c:v>
                </c:pt>
                <c:pt idx="45">
                  <c:v>133</c:v>
                </c:pt>
                <c:pt idx="46">
                  <c:v>142</c:v>
                </c:pt>
                <c:pt idx="47">
                  <c:v>130</c:v>
                </c:pt>
                <c:pt idx="48">
                  <c:v>136</c:v>
                </c:pt>
                <c:pt idx="49">
                  <c:v>85</c:v>
                </c:pt>
                <c:pt idx="50">
                  <c:v>97</c:v>
                </c:pt>
                <c:pt idx="51">
                  <c:v>129</c:v>
                </c:pt>
                <c:pt idx="52">
                  <c:v>99</c:v>
                </c:pt>
                <c:pt idx="53">
                  <c:v>136</c:v>
                </c:pt>
                <c:pt idx="54">
                  <c:v>143</c:v>
                </c:pt>
                <c:pt idx="55">
                  <c:v>130</c:v>
                </c:pt>
                <c:pt idx="56">
                  <c:v>145</c:v>
                </c:pt>
                <c:pt idx="57">
                  <c:v>111</c:v>
                </c:pt>
                <c:pt idx="58">
                  <c:v>143</c:v>
                </c:pt>
                <c:pt idx="59">
                  <c:v>137</c:v>
                </c:pt>
                <c:pt idx="60">
                  <c:v>138</c:v>
                </c:pt>
                <c:pt idx="61">
                  <c:v>153</c:v>
                </c:pt>
                <c:pt idx="62">
                  <c:v>146</c:v>
                </c:pt>
              </c:numCache>
            </c:numRef>
          </c:val>
        </c:ser>
        <c:overlap val="100"/>
        <c:gapWidth val="50"/>
        <c:axId val="53623067"/>
        <c:axId val="12845556"/>
      </c:barChart>
      <c:catAx>
        <c:axId val="53623067"/>
        <c:scaling>
          <c:orientation val="minMax"/>
        </c:scaling>
        <c:axPos val="b"/>
        <c:title>
          <c:tx>
            <c:rich>
              <a:bodyPr vert="horz" rot="0" anchor="ctr"/>
              <a:lstStyle/>
              <a:p>
                <a:pPr algn="ctr">
                  <a:defRPr/>
                </a:pPr>
                <a:r>
                  <a:rPr lang="en-US" cap="none" sz="1000" b="1" i="0" u="none" baseline="0">
                    <a:latin typeface="Arial"/>
                    <a:ea typeface="Arial"/>
                    <a:cs typeface="Arial"/>
                  </a:rPr>
                  <a:t>Time (Year)</a:t>
                </a:r>
              </a:p>
            </c:rich>
          </c:tx>
          <c:layout>
            <c:manualLayout>
              <c:xMode val="factor"/>
              <c:yMode val="factor"/>
              <c:x val="-0.007"/>
              <c:y val="0.00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latin typeface="Arial"/>
                <a:ea typeface="Arial"/>
                <a:cs typeface="Arial"/>
              </a:defRPr>
            </a:pPr>
          </a:p>
        </c:txPr>
        <c:crossAx val="12845556"/>
        <c:crosses val="autoZero"/>
        <c:auto val="1"/>
        <c:lblOffset val="100"/>
        <c:tickLblSkip val="2"/>
        <c:noMultiLvlLbl val="0"/>
      </c:catAx>
      <c:valAx>
        <c:axId val="12845556"/>
        <c:scaling>
          <c:orientation val="minMax"/>
          <c:max val="2000"/>
          <c:min val="0"/>
        </c:scaling>
        <c:axPos val="l"/>
        <c:title>
          <c:tx>
            <c:rich>
              <a:bodyPr vert="horz" rot="-5400000" anchor="ctr"/>
              <a:lstStyle/>
              <a:p>
                <a:pPr algn="ctr">
                  <a:defRPr/>
                </a:pPr>
                <a:r>
                  <a:rPr lang="en-US" cap="none" sz="1100" b="1" i="0" u="none" baseline="0">
                    <a:latin typeface="Arial"/>
                    <a:ea typeface="Arial"/>
                    <a:cs typeface="Arial"/>
                  </a:rPr>
                  <a:t>Number of Abstracts *</a:t>
                </a:r>
              </a:p>
            </c:rich>
          </c:tx>
          <c:layout>
            <c:manualLayout>
              <c:xMode val="factor"/>
              <c:yMode val="factor"/>
              <c:x val="-0.00425"/>
              <c:y val="-0.00075"/>
            </c:manualLayout>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3623067"/>
        <c:crossesAt val="1"/>
        <c:crossBetween val="between"/>
        <c:dispUnits/>
        <c:majorUnit val="200"/>
        <c:minorUnit val="40"/>
      </c:valAx>
      <c:spPr>
        <a:solidFill>
          <a:srgbClr val="CCFFFF"/>
        </a:solidFill>
        <a:ln w="12700">
          <a:solidFill>
            <a:srgbClr val="808080"/>
          </a:solidFill>
        </a:ln>
      </c:spPr>
    </c:plotArea>
    <c:legend>
      <c:legendPos val="r"/>
      <c:layout>
        <c:manualLayout>
          <c:xMode val="edge"/>
          <c:yMode val="edge"/>
          <c:x val="0.019"/>
          <c:y val="0.1095"/>
        </c:manualLayout>
      </c:layout>
      <c:overlay val="0"/>
    </c:legend>
    <c:plotVisOnly val="1"/>
    <c:dispBlanksAs val="gap"/>
    <c:showDLblsOverMax val="0"/>
  </c:chart>
  <c:spPr>
    <a:solidFill>
      <a:srgbClr val="FFFF99"/>
    </a:solidFill>
    <a:ln w="3175">
      <a:solidFill>
        <a:srgbClr val="FF99CC"/>
      </a:solidFill>
    </a:ln>
  </c:spPr>
  <c:txPr>
    <a:bodyPr vert="horz" rot="0"/>
    <a:lstStyle/>
    <a:p>
      <a:pPr>
        <a:defRPr lang="en-US" cap="none" sz="8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FF0000"/>
                </a:solidFill>
                <a:latin typeface="Arial"/>
                <a:ea typeface="Arial"/>
                <a:cs typeface="Arial"/>
              </a:rPr>
              <a:t># of Attendees</a:t>
            </a:r>
            <a:r>
              <a:rPr lang="en-US" cap="none" sz="1025" b="1" i="0" u="none" baseline="0">
                <a:latin typeface="Arial"/>
                <a:ea typeface="Arial"/>
                <a:cs typeface="Arial"/>
              </a:rPr>
              <a:t> of the IEEE International Ultrasonics Symposia (</a:t>
            </a:r>
            <a:r>
              <a:rPr lang="en-US" cap="none" sz="1025" b="1" i="0" u="none" baseline="0">
                <a:solidFill>
                  <a:srgbClr val="0000FF"/>
                </a:solidFill>
                <a:latin typeface="Arial"/>
                <a:ea typeface="Arial"/>
                <a:cs typeface="Arial"/>
              </a:rPr>
              <a:t>IUS</a:t>
            </a:r>
            <a:r>
              <a:rPr lang="en-US" cap="none" sz="1025" b="1" i="0" u="none" baseline="0">
                <a:latin typeface="Arial"/>
                <a:ea typeface="Arial"/>
                <a:cs typeface="Arial"/>
              </a:rPr>
              <a:t>) by IEEE Regions (</a:t>
            </a:r>
            <a:r>
              <a:rPr lang="en-US" cap="none" sz="1025" b="1" i="0" u="none" baseline="0">
                <a:solidFill>
                  <a:srgbClr val="0000FF"/>
                </a:solidFill>
                <a:latin typeface="Arial"/>
                <a:ea typeface="Arial"/>
                <a:cs typeface="Arial"/>
              </a:rPr>
              <a:t>Since 1959</a:t>
            </a:r>
            <a:r>
              <a:rPr lang="en-US" cap="none" sz="1025" b="1" i="0" u="none" baseline="0">
                <a:latin typeface="Arial"/>
                <a:ea typeface="Arial"/>
                <a:cs typeface="Arial"/>
              </a:rPr>
              <a:t>) </a:t>
            </a:r>
            <a:r>
              <a:rPr lang="en-US" cap="none" sz="850" b="1" i="0" u="none" baseline="0">
                <a:latin typeface="Arial"/>
                <a:ea typeface="Arial"/>
                <a:cs typeface="Arial"/>
              </a:rPr>
              <a:t>- "0" values mean that data are not available for those years</a:t>
            </a:r>
          </a:p>
        </c:rich>
      </c:tx>
      <c:layout>
        <c:manualLayout>
          <c:xMode val="factor"/>
          <c:yMode val="factor"/>
          <c:x val="0.041"/>
          <c:y val="-0.02075"/>
        </c:manualLayout>
      </c:layout>
      <c:spPr>
        <a:noFill/>
        <a:ln>
          <a:noFill/>
        </a:ln>
      </c:spPr>
    </c:title>
    <c:plotArea>
      <c:layout>
        <c:manualLayout>
          <c:xMode val="edge"/>
          <c:yMode val="edge"/>
          <c:x val="0.0305"/>
          <c:y val="0.14475"/>
          <c:w val="0.95925"/>
          <c:h val="0.80375"/>
        </c:manualLayout>
      </c:layout>
      <c:barChart>
        <c:barDir val="col"/>
        <c:grouping val="stacked"/>
        <c:varyColors val="0"/>
        <c:ser>
          <c:idx val="0"/>
          <c:order val="0"/>
          <c:tx>
            <c:strRef>
              <c:f>'IUS Original_Data'!$Z$7</c:f>
              <c:strCache>
                <c:ptCount val="1"/>
                <c:pt idx="0">
                  <c:v>IEEE R1-7 (US/Canada)</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'IUS Original_Data'!$D$8:$D$77</c:f>
              <c:numCache>
                <c:ptCount val="70"/>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pt idx="62">
                  <c:v>2023</c:v>
                </c:pt>
                <c:pt idx="63">
                  <c:v>2024</c:v>
                </c:pt>
                <c:pt idx="64">
                  <c:v>2025</c:v>
                </c:pt>
                <c:pt idx="65">
                  <c:v>2026</c:v>
                </c:pt>
                <c:pt idx="66">
                  <c:v>2027</c:v>
                </c:pt>
                <c:pt idx="67">
                  <c:v>2028</c:v>
                </c:pt>
                <c:pt idx="68">
                  <c:v>2029</c:v>
                </c:pt>
                <c:pt idx="69">
                  <c:v>2030</c:v>
                </c:pt>
              </c:numCache>
            </c:numRef>
          </c:cat>
          <c:val>
            <c:numRef>
              <c:f>'IUS Original_Data'!$Z$8:$Z$77</c:f>
              <c:numCache>
                <c:ptCount val="70"/>
                <c:pt idx="47">
                  <c:v>303</c:v>
                </c:pt>
                <c:pt idx="48">
                  <c:v>354</c:v>
                </c:pt>
                <c:pt idx="49">
                  <c:v>477</c:v>
                </c:pt>
                <c:pt idx="50">
                  <c:v>461</c:v>
                </c:pt>
                <c:pt idx="51">
                  <c:v>291</c:v>
                </c:pt>
                <c:pt idx="52">
                  <c:v>287</c:v>
                </c:pt>
                <c:pt idx="53">
                  <c:v>473</c:v>
                </c:pt>
                <c:pt idx="54">
                  <c:v>245</c:v>
                </c:pt>
                <c:pt idx="55">
                  <c:v>365</c:v>
                </c:pt>
                <c:pt idx="56">
                  <c:v>662</c:v>
                </c:pt>
                <c:pt idx="57">
                  <c:v>404</c:v>
                </c:pt>
                <c:pt idx="58">
                  <c:v>464</c:v>
                </c:pt>
                <c:pt idx="59">
                  <c:v>897</c:v>
                </c:pt>
                <c:pt idx="60">
                  <c:v>713</c:v>
                </c:pt>
                <c:pt idx="61">
                  <c:v>718</c:v>
                </c:pt>
                <c:pt idx="62">
                  <c:v>774</c:v>
                </c:pt>
              </c:numCache>
            </c:numRef>
          </c:val>
        </c:ser>
        <c:ser>
          <c:idx val="1"/>
          <c:order val="1"/>
          <c:tx>
            <c:strRef>
              <c:f>'IUS Original_Data'!$AA$7</c:f>
              <c:strCache>
                <c:ptCount val="1"/>
                <c:pt idx="0">
                  <c:v>IEEE R8 (Europe/MiddleEast/Africa)</c:v>
                </c:pt>
              </c:strCache>
            </c:strRef>
          </c:tx>
          <c:spPr>
            <a:solidFill>
              <a:srgbClr val="FF6600"/>
            </a:solidFill>
            <a:ln w="12700">
              <a:solidFill>
                <a:srgbClr val="FF66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'IUS Original_Data'!$D$8:$D$77</c:f>
              <c:numCache>
                <c:ptCount val="70"/>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pt idx="62">
                  <c:v>2023</c:v>
                </c:pt>
                <c:pt idx="63">
                  <c:v>2024</c:v>
                </c:pt>
                <c:pt idx="64">
                  <c:v>2025</c:v>
                </c:pt>
                <c:pt idx="65">
                  <c:v>2026</c:v>
                </c:pt>
                <c:pt idx="66">
                  <c:v>2027</c:v>
                </c:pt>
                <c:pt idx="67">
                  <c:v>2028</c:v>
                </c:pt>
                <c:pt idx="68">
                  <c:v>2029</c:v>
                </c:pt>
                <c:pt idx="69">
                  <c:v>2030</c:v>
                </c:pt>
              </c:numCache>
            </c:numRef>
          </c:cat>
          <c:val>
            <c:numRef>
              <c:f>'IUS Original_Data'!$AA$8:$AA$77</c:f>
              <c:numCache>
                <c:ptCount val="70"/>
                <c:pt idx="47">
                  <c:v>295</c:v>
                </c:pt>
                <c:pt idx="48">
                  <c:v>550</c:v>
                </c:pt>
                <c:pt idx="49">
                  <c:v>274</c:v>
                </c:pt>
                <c:pt idx="50">
                  <c:v>292</c:v>
                </c:pt>
                <c:pt idx="51">
                  <c:v>609</c:v>
                </c:pt>
                <c:pt idx="52">
                  <c:v>491</c:v>
                </c:pt>
                <c:pt idx="53">
                  <c:v>486</c:v>
                </c:pt>
                <c:pt idx="54">
                  <c:v>327</c:v>
                </c:pt>
                <c:pt idx="55">
                  <c:v>679</c:v>
                </c:pt>
                <c:pt idx="56">
                  <c:v>372</c:v>
                </c:pt>
                <c:pt idx="57">
                  <c:v>440</c:v>
                </c:pt>
                <c:pt idx="58">
                  <c:v>645</c:v>
                </c:pt>
                <c:pt idx="59">
                  <c:v>581</c:v>
                </c:pt>
                <c:pt idx="60">
                  <c:v>499</c:v>
                </c:pt>
                <c:pt idx="61">
                  <c:v>879</c:v>
                </c:pt>
                <c:pt idx="62">
                  <c:v>572</c:v>
                </c:pt>
              </c:numCache>
            </c:numRef>
          </c:val>
        </c:ser>
        <c:ser>
          <c:idx val="2"/>
          <c:order val="2"/>
          <c:tx>
            <c:strRef>
              <c:f>'IUS Original_Data'!$AB$7</c:f>
              <c:strCache>
                <c:ptCount val="1"/>
                <c:pt idx="0">
                  <c:v>IEEE R9 (LatinAmerica)</c:v>
                </c:pt>
              </c:strCache>
            </c:strRef>
          </c:tx>
          <c:spPr>
            <a:solidFill>
              <a:srgbClr val="008000"/>
            </a:solidFill>
            <a:ln w="12700">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'IUS Original_Data'!$D$8:$D$77</c:f>
              <c:numCache>
                <c:ptCount val="70"/>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pt idx="62">
                  <c:v>2023</c:v>
                </c:pt>
                <c:pt idx="63">
                  <c:v>2024</c:v>
                </c:pt>
                <c:pt idx="64">
                  <c:v>2025</c:v>
                </c:pt>
                <c:pt idx="65">
                  <c:v>2026</c:v>
                </c:pt>
                <c:pt idx="66">
                  <c:v>2027</c:v>
                </c:pt>
                <c:pt idx="67">
                  <c:v>2028</c:v>
                </c:pt>
                <c:pt idx="68">
                  <c:v>2029</c:v>
                </c:pt>
                <c:pt idx="69">
                  <c:v>2030</c:v>
                </c:pt>
              </c:numCache>
            </c:numRef>
          </c:cat>
          <c:val>
            <c:numRef>
              <c:f>'IUS Original_Data'!$AB$8:$AB$77</c:f>
              <c:numCache>
                <c:ptCount val="70"/>
                <c:pt idx="47">
                  <c:v>8</c:v>
                </c:pt>
                <c:pt idx="48">
                  <c:v>12</c:v>
                </c:pt>
                <c:pt idx="49">
                  <c:v>1</c:v>
                </c:pt>
                <c:pt idx="50">
                  <c:v>10</c:v>
                </c:pt>
                <c:pt idx="51">
                  <c:v>20</c:v>
                </c:pt>
                <c:pt idx="52">
                  <c:v>15</c:v>
                </c:pt>
                <c:pt idx="53">
                  <c:v>26</c:v>
                </c:pt>
                <c:pt idx="54">
                  <c:v>9</c:v>
                </c:pt>
                <c:pt idx="55">
                  <c:v>1</c:v>
                </c:pt>
                <c:pt idx="56">
                  <c:v>12</c:v>
                </c:pt>
                <c:pt idx="57">
                  <c:v>6</c:v>
                </c:pt>
                <c:pt idx="58">
                  <c:v>9</c:v>
                </c:pt>
                <c:pt idx="59">
                  <c:v>13</c:v>
                </c:pt>
                <c:pt idx="60">
                  <c:v>18</c:v>
                </c:pt>
                <c:pt idx="61">
                  <c:v>32</c:v>
                </c:pt>
                <c:pt idx="62">
                  <c:v>24</c:v>
                </c:pt>
              </c:numCache>
            </c:numRef>
          </c:val>
        </c:ser>
        <c:ser>
          <c:idx val="3"/>
          <c:order val="3"/>
          <c:tx>
            <c:strRef>
              <c:f>'IUS Original_Data'!$AC$7</c:f>
              <c:strCache>
                <c:ptCount val="1"/>
                <c:pt idx="0">
                  <c:v>IEEE R10 (Asia/Pacific)</c:v>
                </c:pt>
              </c:strCache>
            </c:strRef>
          </c:tx>
          <c:spPr>
            <a:solidFill>
              <a:srgbClr val="800080"/>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'IUS Original_Data'!$D$8:$D$77</c:f>
              <c:numCache>
                <c:ptCount val="70"/>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pt idx="62">
                  <c:v>2023</c:v>
                </c:pt>
                <c:pt idx="63">
                  <c:v>2024</c:v>
                </c:pt>
                <c:pt idx="64">
                  <c:v>2025</c:v>
                </c:pt>
                <c:pt idx="65">
                  <c:v>2026</c:v>
                </c:pt>
                <c:pt idx="66">
                  <c:v>2027</c:v>
                </c:pt>
                <c:pt idx="67">
                  <c:v>2028</c:v>
                </c:pt>
                <c:pt idx="68">
                  <c:v>2029</c:v>
                </c:pt>
                <c:pt idx="69">
                  <c:v>2030</c:v>
                </c:pt>
              </c:numCache>
            </c:numRef>
          </c:cat>
          <c:val>
            <c:numRef>
              <c:f>'IUS Original_Data'!$AC$8:$AC$77</c:f>
              <c:numCache>
                <c:ptCount val="70"/>
                <c:pt idx="47">
                  <c:v>417</c:v>
                </c:pt>
                <c:pt idx="48">
                  <c:v>237</c:v>
                </c:pt>
                <c:pt idx="49">
                  <c:v>203</c:v>
                </c:pt>
                <c:pt idx="50">
                  <c:v>199</c:v>
                </c:pt>
                <c:pt idx="51">
                  <c:v>294</c:v>
                </c:pt>
                <c:pt idx="52">
                  <c:v>296</c:v>
                </c:pt>
                <c:pt idx="53">
                  <c:v>294</c:v>
                </c:pt>
                <c:pt idx="54">
                  <c:v>422</c:v>
                </c:pt>
                <c:pt idx="55">
                  <c:v>330</c:v>
                </c:pt>
                <c:pt idx="56">
                  <c:v>265</c:v>
                </c:pt>
                <c:pt idx="57">
                  <c:v>647</c:v>
                </c:pt>
                <c:pt idx="58">
                  <c:v>393</c:v>
                </c:pt>
                <c:pt idx="59">
                  <c:v>429</c:v>
                </c:pt>
                <c:pt idx="60">
                  <c:v>479</c:v>
                </c:pt>
                <c:pt idx="61">
                  <c:v>613</c:v>
                </c:pt>
                <c:pt idx="62">
                  <c:v>512</c:v>
                </c:pt>
              </c:numCache>
            </c:numRef>
          </c:val>
        </c:ser>
        <c:ser>
          <c:idx val="4"/>
          <c:order val="4"/>
          <c:tx>
            <c:strRef>
              <c:f>'IUS Original_Data'!$AD$7</c:f>
              <c:strCache>
                <c:ptCount val="1"/>
                <c:pt idx="0">
                  <c:v>No Country</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'IUS Original_Data'!$D$8:$D$77</c:f>
              <c:numCache>
                <c:ptCount val="70"/>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pt idx="62">
                  <c:v>2023</c:v>
                </c:pt>
                <c:pt idx="63">
                  <c:v>2024</c:v>
                </c:pt>
                <c:pt idx="64">
                  <c:v>2025</c:v>
                </c:pt>
                <c:pt idx="65">
                  <c:v>2026</c:v>
                </c:pt>
                <c:pt idx="66">
                  <c:v>2027</c:v>
                </c:pt>
                <c:pt idx="67">
                  <c:v>2028</c:v>
                </c:pt>
                <c:pt idx="68">
                  <c:v>2029</c:v>
                </c:pt>
                <c:pt idx="69">
                  <c:v>2030</c:v>
                </c:pt>
              </c:numCache>
            </c:numRef>
          </c:cat>
          <c:val>
            <c:numRef>
              <c:f>'IUS Original_Data'!$AD$8:$AD$77</c:f>
              <c:numCache>
                <c:ptCount val="70"/>
                <c:pt idx="0">
                  <c:v>50</c:v>
                </c:pt>
                <c:pt idx="1">
                  <c:v>292</c:v>
                </c:pt>
                <c:pt idx="2">
                  <c:v>215</c:v>
                </c:pt>
                <c:pt idx="3">
                  <c:v>200</c:v>
                </c:pt>
                <c:pt idx="4">
                  <c:v>285</c:v>
                </c:pt>
                <c:pt idx="5">
                  <c:v>303</c:v>
                </c:pt>
                <c:pt idx="6">
                  <c:v>276</c:v>
                </c:pt>
                <c:pt idx="7">
                  <c:v>424</c:v>
                </c:pt>
                <c:pt idx="8">
                  <c:v>340</c:v>
                </c:pt>
                <c:pt idx="9">
                  <c:v>312</c:v>
                </c:pt>
                <c:pt idx="10">
                  <c:v>329</c:v>
                </c:pt>
                <c:pt idx="11">
                  <c:v>340</c:v>
                </c:pt>
                <c:pt idx="12">
                  <c:v>399</c:v>
                </c:pt>
                <c:pt idx="13">
                  <c:v>413</c:v>
                </c:pt>
                <c:pt idx="14">
                  <c:v>384</c:v>
                </c:pt>
                <c:pt idx="15">
                  <c:v>396</c:v>
                </c:pt>
                <c:pt idx="16">
                  <c:v>452</c:v>
                </c:pt>
                <c:pt idx="17">
                  <c:v>395</c:v>
                </c:pt>
                <c:pt idx="18">
                  <c:v>403</c:v>
                </c:pt>
                <c:pt idx="19">
                  <c:v>555</c:v>
                </c:pt>
                <c:pt idx="20">
                  <c:v>496</c:v>
                </c:pt>
                <c:pt idx="21">
                  <c:v>544</c:v>
                </c:pt>
                <c:pt idx="22">
                  <c:v>578</c:v>
                </c:pt>
                <c:pt idx="23">
                  <c:v>566</c:v>
                </c:pt>
                <c:pt idx="24">
                  <c:v>565</c:v>
                </c:pt>
                <c:pt idx="25">
                  <c:v>495</c:v>
                </c:pt>
                <c:pt idx="26">
                  <c:v>450</c:v>
                </c:pt>
                <c:pt idx="27">
                  <c:v>440</c:v>
                </c:pt>
                <c:pt idx="28">
                  <c:v>534</c:v>
                </c:pt>
                <c:pt idx="29">
                  <c:v>660</c:v>
                </c:pt>
                <c:pt idx="30">
                  <c:v>689</c:v>
                </c:pt>
                <c:pt idx="31">
                  <c:v>573</c:v>
                </c:pt>
                <c:pt idx="32">
                  <c:v>550</c:v>
                </c:pt>
                <c:pt idx="33">
                  <c:v>628</c:v>
                </c:pt>
                <c:pt idx="34">
                  <c:v>700</c:v>
                </c:pt>
                <c:pt idx="35">
                  <c:v>730</c:v>
                </c:pt>
                <c:pt idx="36">
                  <c:v>800</c:v>
                </c:pt>
                <c:pt idx="37">
                  <c:v>767</c:v>
                </c:pt>
                <c:pt idx="38">
                  <c:v>894</c:v>
                </c:pt>
                <c:pt idx="39">
                  <c:v>815</c:v>
                </c:pt>
                <c:pt idx="40">
                  <c:v>687</c:v>
                </c:pt>
                <c:pt idx="41">
                  <c:v>950</c:v>
                </c:pt>
                <c:pt idx="42">
                  <c:v>688</c:v>
                </c:pt>
                <c:pt idx="43">
                  <c:v>913</c:v>
                </c:pt>
                <c:pt idx="44">
                  <c:v>1020</c:v>
                </c:pt>
                <c:pt idx="45">
                  <c:v>990</c:v>
                </c:pt>
                <c:pt idx="46">
                  <c:v>1165</c:v>
                </c:pt>
                <c:pt idx="47">
                  <c:v>0</c:v>
                </c:pt>
                <c:pt idx="48">
                  <c:v>73</c:v>
                </c:pt>
                <c:pt idx="49">
                  <c:v>20</c:v>
                </c:pt>
                <c:pt idx="50">
                  <c:v>0</c:v>
                </c:pt>
                <c:pt idx="51">
                  <c:v>0</c:v>
                </c:pt>
                <c:pt idx="52">
                  <c:v>29</c:v>
                </c:pt>
                <c:pt idx="53">
                  <c:v>0</c:v>
                </c:pt>
                <c:pt idx="54">
                  <c:v>0</c:v>
                </c:pt>
                <c:pt idx="55">
                  <c:v>0</c:v>
                </c:pt>
                <c:pt idx="56">
                  <c:v>0</c:v>
                </c:pt>
                <c:pt idx="57">
                  <c:v>3</c:v>
                </c:pt>
                <c:pt idx="58">
                  <c:v>54</c:v>
                </c:pt>
                <c:pt idx="59">
                  <c:v>0</c:v>
                </c:pt>
                <c:pt idx="60">
                  <c:v>270</c:v>
                </c:pt>
                <c:pt idx="61">
                  <c:v>0</c:v>
                </c:pt>
                <c:pt idx="62">
                  <c:v>0</c:v>
                </c:pt>
              </c:numCache>
            </c:numRef>
          </c:val>
        </c:ser>
        <c:overlap val="100"/>
        <c:gapWidth val="50"/>
        <c:axId val="48501141"/>
        <c:axId val="33857086"/>
      </c:barChart>
      <c:catAx>
        <c:axId val="48501141"/>
        <c:scaling>
          <c:orientation val="minMax"/>
        </c:scaling>
        <c:axPos val="b"/>
        <c:title>
          <c:tx>
            <c:rich>
              <a:bodyPr vert="horz" rot="0" anchor="ctr"/>
              <a:lstStyle/>
              <a:p>
                <a:pPr algn="ctr">
                  <a:defRPr/>
                </a:pPr>
                <a:r>
                  <a:rPr lang="en-US" cap="none" sz="1050" b="1" i="0" u="none" baseline="0">
                    <a:latin typeface="Arial"/>
                    <a:ea typeface="Arial"/>
                    <a:cs typeface="Arial"/>
                  </a:rPr>
                  <a:t>Time (Year)</a:t>
                </a:r>
              </a:p>
            </c:rich>
          </c:tx>
          <c:layout>
            <c:manualLayout>
              <c:xMode val="factor"/>
              <c:yMode val="factor"/>
              <c:x val="-0.007"/>
              <c:y val="0.00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latin typeface="Arial"/>
                <a:ea typeface="Arial"/>
                <a:cs typeface="Arial"/>
              </a:defRPr>
            </a:pPr>
          </a:p>
        </c:txPr>
        <c:crossAx val="33857086"/>
        <c:crosses val="autoZero"/>
        <c:auto val="1"/>
        <c:lblOffset val="100"/>
        <c:tickLblSkip val="2"/>
        <c:noMultiLvlLbl val="0"/>
      </c:catAx>
      <c:valAx>
        <c:axId val="33857086"/>
        <c:scaling>
          <c:orientation val="minMax"/>
          <c:max val="2500"/>
          <c:min val="0"/>
        </c:scaling>
        <c:axPos val="l"/>
        <c:title>
          <c:tx>
            <c:rich>
              <a:bodyPr vert="horz" rot="-5400000" anchor="ctr"/>
              <a:lstStyle/>
              <a:p>
                <a:pPr algn="ctr">
                  <a:defRPr/>
                </a:pPr>
                <a:r>
                  <a:rPr lang="en-US" cap="none" sz="1100" b="1" i="0" u="none" baseline="0">
                    <a:latin typeface="Arial"/>
                    <a:ea typeface="Arial"/>
                    <a:cs typeface="Arial"/>
                  </a:rPr>
                  <a:t>Number of Attendees *</a:t>
                </a:r>
              </a:p>
            </c:rich>
          </c:tx>
          <c:layout>
            <c:manualLayout>
              <c:xMode val="factor"/>
              <c:yMode val="factor"/>
              <c:x val="-0.00425"/>
              <c:y val="-0.00075"/>
            </c:manualLayout>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8501141"/>
        <c:crossesAt val="1"/>
        <c:crossBetween val="between"/>
        <c:dispUnits/>
        <c:majorUnit val="200"/>
        <c:minorUnit val="40"/>
      </c:valAx>
      <c:spPr>
        <a:solidFill>
          <a:srgbClr val="CCFFFF"/>
        </a:solidFill>
        <a:ln w="12700">
          <a:solidFill>
            <a:srgbClr val="808080"/>
          </a:solidFill>
        </a:ln>
      </c:spPr>
    </c:plotArea>
    <c:legend>
      <c:legendPos val="t"/>
      <c:layout>
        <c:manualLayout>
          <c:xMode val="edge"/>
          <c:yMode val="edge"/>
          <c:x val="0.0725"/>
          <c:y val="0.097"/>
        </c:manualLayout>
      </c:layout>
      <c:overlay val="0"/>
    </c:legend>
    <c:plotVisOnly val="1"/>
    <c:dispBlanksAs val="gap"/>
    <c:showDLblsOverMax val="0"/>
  </c:chart>
  <c:spPr>
    <a:solidFill>
      <a:srgbClr val="FFFF99"/>
    </a:solidFill>
    <a:ln w="3175">
      <a:solidFill>
        <a:srgbClr val="FF99CC"/>
      </a:solidFill>
    </a:ln>
  </c:spPr>
  <c:txPr>
    <a:bodyPr vert="horz" rot="0"/>
    <a:lstStyle/>
    <a:p>
      <a:pPr>
        <a:defRPr lang="en-US" cap="none" sz="8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FF0000"/>
                </a:solidFill>
                <a:latin typeface="Arial"/>
                <a:ea typeface="Arial"/>
                <a:cs typeface="Arial"/>
              </a:rPr>
              <a:t>Registration Fees</a:t>
            </a:r>
            <a:r>
              <a:rPr lang="en-US" cap="none" sz="1100" b="1" i="0" u="none" baseline="0">
                <a:latin typeface="Arial"/>
                <a:ea typeface="Arial"/>
                <a:cs typeface="Arial"/>
              </a:rPr>
              <a:t> of the IEEE International Ultrasonics Symposia (</a:t>
            </a:r>
            <a:r>
              <a:rPr lang="en-US" cap="none" sz="1100" b="1" i="0" u="none" baseline="0">
                <a:solidFill>
                  <a:srgbClr val="0000FF"/>
                </a:solidFill>
                <a:latin typeface="Arial"/>
                <a:ea typeface="Arial"/>
                <a:cs typeface="Arial"/>
              </a:rPr>
              <a:t>IUS</a:t>
            </a:r>
            <a:r>
              <a:rPr lang="en-US" cap="none" sz="1100" b="1" i="0" u="none" baseline="0">
                <a:latin typeface="Arial"/>
                <a:ea typeface="Arial"/>
                <a:cs typeface="Arial"/>
              </a:rPr>
              <a:t>) (</a:t>
            </a:r>
            <a:r>
              <a:rPr lang="en-US" cap="none" sz="1100" b="1" i="0" u="none" baseline="0">
                <a:solidFill>
                  <a:srgbClr val="0000FF"/>
                </a:solidFill>
                <a:latin typeface="Arial"/>
                <a:ea typeface="Arial"/>
                <a:cs typeface="Arial"/>
              </a:rPr>
              <a:t>Since 1959</a:t>
            </a:r>
            <a:r>
              <a:rPr lang="en-US" cap="none" sz="1100" b="1" i="0" u="none" baseline="0">
                <a:latin typeface="Arial"/>
                <a:ea typeface="Arial"/>
                <a:cs typeface="Arial"/>
              </a:rPr>
              <a:t>)     -</a:t>
            </a:r>
            <a:r>
              <a:rPr lang="en-US" cap="none" sz="900" b="1" i="0" u="none" baseline="0">
                <a:latin typeface="Arial"/>
                <a:ea typeface="Arial"/>
                <a:cs typeface="Arial"/>
              </a:rPr>
              <a:t>  "0" values mean that data are not available for those years</a:t>
            </a:r>
          </a:p>
        </c:rich>
      </c:tx>
      <c:layout>
        <c:manualLayout>
          <c:xMode val="factor"/>
          <c:yMode val="factor"/>
          <c:x val="0.041"/>
          <c:y val="-0.02075"/>
        </c:manualLayout>
      </c:layout>
      <c:spPr>
        <a:noFill/>
        <a:ln>
          <a:noFill/>
        </a:ln>
      </c:spPr>
    </c:title>
    <c:plotArea>
      <c:layout>
        <c:manualLayout>
          <c:xMode val="edge"/>
          <c:yMode val="edge"/>
          <c:x val="0.03175"/>
          <c:y val="0.14425"/>
          <c:w val="0.961"/>
          <c:h val="0.80825"/>
        </c:manualLayout>
      </c:layout>
      <c:lineChart>
        <c:grouping val="standard"/>
        <c:varyColors val="0"/>
        <c:ser>
          <c:idx val="0"/>
          <c:order val="0"/>
          <c:tx>
            <c:strRef>
              <c:f>'IUS Original_Data'!$BG$7</c:f>
              <c:strCache>
                <c:ptCount val="1"/>
                <c:pt idx="0">
                  <c:v>Reg Fee (M, Adv)</c:v>
                </c:pt>
              </c:strCache>
            </c:strRef>
          </c:tx>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0"/>
          </c:dLbls>
          <c:cat>
            <c:numRef>
              <c:f>'IUS Original_Data'!$D$8:$D$77</c:f>
              <c:numCache>
                <c:ptCount val="70"/>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pt idx="62">
                  <c:v>2023</c:v>
                </c:pt>
                <c:pt idx="63">
                  <c:v>2024</c:v>
                </c:pt>
                <c:pt idx="64">
                  <c:v>2025</c:v>
                </c:pt>
                <c:pt idx="65">
                  <c:v>2026</c:v>
                </c:pt>
                <c:pt idx="66">
                  <c:v>2027</c:v>
                </c:pt>
                <c:pt idx="67">
                  <c:v>2028</c:v>
                </c:pt>
                <c:pt idx="68">
                  <c:v>2029</c:v>
                </c:pt>
                <c:pt idx="69">
                  <c:v>2030</c:v>
                </c:pt>
              </c:numCache>
            </c:numRef>
          </c:cat>
          <c:val>
            <c:numRef>
              <c:f>'IUS Original_Data'!$BG$8:$BG$77</c:f>
              <c:numCache>
                <c:ptCount val="70"/>
                <c:pt idx="0">
                  <c:v>3</c:v>
                </c:pt>
                <c:pt idx="1">
                  <c:v>3</c:v>
                </c:pt>
                <c:pt idx="2">
                  <c:v>7</c:v>
                </c:pt>
                <c:pt idx="3">
                  <c:v>10</c:v>
                </c:pt>
                <c:pt idx="4">
                  <c:v>10</c:v>
                </c:pt>
                <c:pt idx="5">
                  <c:v>10</c:v>
                </c:pt>
                <c:pt idx="6">
                  <c:v>12</c:v>
                </c:pt>
                <c:pt idx="7">
                  <c:v>15</c:v>
                </c:pt>
                <c:pt idx="8">
                  <c:v>15</c:v>
                </c:pt>
                <c:pt idx="9">
                  <c:v>20</c:v>
                </c:pt>
                <c:pt idx="10">
                  <c:v>20</c:v>
                </c:pt>
                <c:pt idx="11">
                  <c:v>27</c:v>
                </c:pt>
                <c:pt idx="13">
                  <c:v>23</c:v>
                </c:pt>
                <c:pt idx="14">
                  <c:v>45</c:v>
                </c:pt>
                <c:pt idx="15">
                  <c:v>50</c:v>
                </c:pt>
                <c:pt idx="16">
                  <c:v>55</c:v>
                </c:pt>
                <c:pt idx="17">
                  <c:v>50</c:v>
                </c:pt>
                <c:pt idx="18">
                  <c:v>50</c:v>
                </c:pt>
                <c:pt idx="19">
                  <c:v>65</c:v>
                </c:pt>
                <c:pt idx="20">
                  <c:v>83</c:v>
                </c:pt>
                <c:pt idx="21">
                  <c:v>85</c:v>
                </c:pt>
                <c:pt idx="22">
                  <c:v>100</c:v>
                </c:pt>
                <c:pt idx="23">
                  <c:v>100</c:v>
                </c:pt>
                <c:pt idx="24">
                  <c:v>120</c:v>
                </c:pt>
                <c:pt idx="25">
                  <c:v>150</c:v>
                </c:pt>
                <c:pt idx="26">
                  <c:v>150</c:v>
                </c:pt>
                <c:pt idx="27">
                  <c:v>220</c:v>
                </c:pt>
                <c:pt idx="28">
                  <c:v>230</c:v>
                </c:pt>
                <c:pt idx="29">
                  <c:v>255</c:v>
                </c:pt>
                <c:pt idx="30">
                  <c:v>265</c:v>
                </c:pt>
                <c:pt idx="31">
                  <c:v>275</c:v>
                </c:pt>
                <c:pt idx="32">
                  <c:v>275</c:v>
                </c:pt>
                <c:pt idx="33">
                  <c:v>285</c:v>
                </c:pt>
                <c:pt idx="34">
                  <c:v>300</c:v>
                </c:pt>
                <c:pt idx="35">
                  <c:v>320</c:v>
                </c:pt>
                <c:pt idx="36">
                  <c:v>320</c:v>
                </c:pt>
                <c:pt idx="37">
                  <c:v>350</c:v>
                </c:pt>
                <c:pt idx="38">
                  <c:v>330</c:v>
                </c:pt>
                <c:pt idx="39">
                  <c:v>340</c:v>
                </c:pt>
                <c:pt idx="40">
                  <c:v>375</c:v>
                </c:pt>
                <c:pt idx="41">
                  <c:v>375</c:v>
                </c:pt>
                <c:pt idx="42">
                  <c:v>425</c:v>
                </c:pt>
                <c:pt idx="43">
                  <c:v>425</c:v>
                </c:pt>
                <c:pt idx="44">
                  <c:v>425</c:v>
                </c:pt>
                <c:pt idx="45">
                  <c:v>425</c:v>
                </c:pt>
                <c:pt idx="46">
                  <c:v>550</c:v>
                </c:pt>
                <c:pt idx="47">
                  <c:v>600</c:v>
                </c:pt>
                <c:pt idx="48">
                  <c:v>630</c:v>
                </c:pt>
                <c:pt idx="49">
                  <c:v>550</c:v>
                </c:pt>
                <c:pt idx="50">
                  <c:v>600</c:v>
                </c:pt>
                <c:pt idx="51">
                  <c:v>593.9390000000001</c:v>
                </c:pt>
                <c:pt idx="52">
                  <c:v>665</c:v>
                </c:pt>
                <c:pt idx="53">
                  <c:v>665</c:v>
                </c:pt>
                <c:pt idx="54">
                  <c:v>665</c:v>
                </c:pt>
                <c:pt idx="55">
                  <c:v>744</c:v>
                </c:pt>
                <c:pt idx="56">
                  <c:v>725</c:v>
                </c:pt>
                <c:pt idx="57">
                  <c:v>725</c:v>
                </c:pt>
                <c:pt idx="58">
                  <c:v>781</c:v>
                </c:pt>
                <c:pt idx="59">
                  <c:v>400</c:v>
                </c:pt>
                <c:pt idx="60">
                  <c:v>400</c:v>
                </c:pt>
                <c:pt idx="61">
                  <c:v>820</c:v>
                </c:pt>
                <c:pt idx="62">
                  <c:v>795</c:v>
                </c:pt>
              </c:numCache>
            </c:numRef>
          </c:val>
          <c:smooth val="0"/>
        </c:ser>
        <c:ser>
          <c:idx val="1"/>
          <c:order val="1"/>
          <c:tx>
            <c:strRef>
              <c:f>'IUS Original_Data'!$BH$7</c:f>
              <c:strCache>
                <c:ptCount val="1"/>
                <c:pt idx="0">
                  <c:v>Reg Fee (M, On-Site)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'IUS Original_Data'!$D$8:$D$77</c:f>
              <c:numCache>
                <c:ptCount val="70"/>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pt idx="62">
                  <c:v>2023</c:v>
                </c:pt>
                <c:pt idx="63">
                  <c:v>2024</c:v>
                </c:pt>
                <c:pt idx="64">
                  <c:v>2025</c:v>
                </c:pt>
                <c:pt idx="65">
                  <c:v>2026</c:v>
                </c:pt>
                <c:pt idx="66">
                  <c:v>2027</c:v>
                </c:pt>
                <c:pt idx="67">
                  <c:v>2028</c:v>
                </c:pt>
                <c:pt idx="68">
                  <c:v>2029</c:v>
                </c:pt>
                <c:pt idx="69">
                  <c:v>2030</c:v>
                </c:pt>
              </c:numCache>
            </c:numRef>
          </c:cat>
          <c:val>
            <c:numRef>
              <c:f>'IUS Original_Data'!$BH$8:$BH$77</c:f>
              <c:numCache>
                <c:ptCount val="70"/>
                <c:pt idx="0">
                  <c:v>3</c:v>
                </c:pt>
                <c:pt idx="1">
                  <c:v>3</c:v>
                </c:pt>
                <c:pt idx="2">
                  <c:v>7</c:v>
                </c:pt>
                <c:pt idx="3">
                  <c:v>10</c:v>
                </c:pt>
                <c:pt idx="4">
                  <c:v>10</c:v>
                </c:pt>
                <c:pt idx="5">
                  <c:v>12</c:v>
                </c:pt>
                <c:pt idx="6">
                  <c:v>12</c:v>
                </c:pt>
                <c:pt idx="7">
                  <c:v>15</c:v>
                </c:pt>
                <c:pt idx="8">
                  <c:v>15</c:v>
                </c:pt>
                <c:pt idx="9">
                  <c:v>20</c:v>
                </c:pt>
                <c:pt idx="10">
                  <c:v>20</c:v>
                </c:pt>
                <c:pt idx="11">
                  <c:v>27</c:v>
                </c:pt>
                <c:pt idx="14">
                  <c:v>45</c:v>
                </c:pt>
                <c:pt idx="15">
                  <c:v>50</c:v>
                </c:pt>
                <c:pt idx="16">
                  <c:v>55</c:v>
                </c:pt>
                <c:pt idx="17">
                  <c:v>55</c:v>
                </c:pt>
                <c:pt idx="18">
                  <c:v>55</c:v>
                </c:pt>
                <c:pt idx="19">
                  <c:v>75</c:v>
                </c:pt>
                <c:pt idx="20">
                  <c:v>88</c:v>
                </c:pt>
                <c:pt idx="21">
                  <c:v>95</c:v>
                </c:pt>
                <c:pt idx="22">
                  <c:v>100</c:v>
                </c:pt>
                <c:pt idx="23">
                  <c:v>110</c:v>
                </c:pt>
                <c:pt idx="24">
                  <c:v>130</c:v>
                </c:pt>
                <c:pt idx="25">
                  <c:v>160</c:v>
                </c:pt>
                <c:pt idx="26">
                  <c:v>160</c:v>
                </c:pt>
                <c:pt idx="27">
                  <c:v>250</c:v>
                </c:pt>
                <c:pt idx="28">
                  <c:v>260</c:v>
                </c:pt>
                <c:pt idx="29">
                  <c:v>285</c:v>
                </c:pt>
                <c:pt idx="30">
                  <c:v>295</c:v>
                </c:pt>
                <c:pt idx="31">
                  <c:v>305</c:v>
                </c:pt>
                <c:pt idx="32">
                  <c:v>305</c:v>
                </c:pt>
                <c:pt idx="33">
                  <c:v>315</c:v>
                </c:pt>
                <c:pt idx="34">
                  <c:v>330</c:v>
                </c:pt>
                <c:pt idx="35">
                  <c:v>350</c:v>
                </c:pt>
                <c:pt idx="36">
                  <c:v>350</c:v>
                </c:pt>
                <c:pt idx="37">
                  <c:v>390</c:v>
                </c:pt>
                <c:pt idx="38">
                  <c:v>370</c:v>
                </c:pt>
                <c:pt idx="39">
                  <c:v>380</c:v>
                </c:pt>
                <c:pt idx="40">
                  <c:v>450</c:v>
                </c:pt>
                <c:pt idx="41">
                  <c:v>450</c:v>
                </c:pt>
                <c:pt idx="42">
                  <c:v>500</c:v>
                </c:pt>
                <c:pt idx="43">
                  <c:v>525</c:v>
                </c:pt>
                <c:pt idx="44">
                  <c:v>525</c:v>
                </c:pt>
                <c:pt idx="45">
                  <c:v>525</c:v>
                </c:pt>
                <c:pt idx="46">
                  <c:v>650</c:v>
                </c:pt>
                <c:pt idx="47">
                  <c:v>700</c:v>
                </c:pt>
                <c:pt idx="48">
                  <c:v>780</c:v>
                </c:pt>
                <c:pt idx="49">
                  <c:v>650</c:v>
                </c:pt>
                <c:pt idx="50">
                  <c:v>750</c:v>
                </c:pt>
                <c:pt idx="51">
                  <c:v>821.405</c:v>
                </c:pt>
                <c:pt idx="52">
                  <c:v>820</c:v>
                </c:pt>
                <c:pt idx="53">
                  <c:v>815</c:v>
                </c:pt>
                <c:pt idx="54">
                  <c:v>815</c:v>
                </c:pt>
                <c:pt idx="55">
                  <c:v>900</c:v>
                </c:pt>
                <c:pt idx="56">
                  <c:v>875</c:v>
                </c:pt>
                <c:pt idx="57">
                  <c:v>875</c:v>
                </c:pt>
                <c:pt idx="58">
                  <c:v>927</c:v>
                </c:pt>
                <c:pt idx="59">
                  <c:v>400</c:v>
                </c:pt>
                <c:pt idx="60">
                  <c:v>400</c:v>
                </c:pt>
                <c:pt idx="61">
                  <c:v>985</c:v>
                </c:pt>
                <c:pt idx="62">
                  <c:v>995</c:v>
                </c:pt>
              </c:numCache>
            </c:numRef>
          </c:val>
          <c:smooth val="0"/>
        </c:ser>
        <c:ser>
          <c:idx val="2"/>
          <c:order val="2"/>
          <c:tx>
            <c:strRef>
              <c:f>'IUS Original_Data'!$BI$7</c:f>
              <c:strCache>
                <c:ptCount val="1"/>
                <c:pt idx="0">
                  <c:v>Reg Fee (NM, Adv)</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00"/>
              </a:solidFill>
              <a:ln>
                <a:solidFill>
                  <a:srgbClr val="800000"/>
                </a:solidFill>
              </a:ln>
            </c:spPr>
          </c:marker>
          <c:cat>
            <c:numRef>
              <c:f>'IUS Original_Data'!$D$8:$D$77</c:f>
              <c:numCache>
                <c:ptCount val="70"/>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pt idx="62">
                  <c:v>2023</c:v>
                </c:pt>
                <c:pt idx="63">
                  <c:v>2024</c:v>
                </c:pt>
                <c:pt idx="64">
                  <c:v>2025</c:v>
                </c:pt>
                <c:pt idx="65">
                  <c:v>2026</c:v>
                </c:pt>
                <c:pt idx="66">
                  <c:v>2027</c:v>
                </c:pt>
                <c:pt idx="67">
                  <c:v>2028</c:v>
                </c:pt>
                <c:pt idx="68">
                  <c:v>2029</c:v>
                </c:pt>
                <c:pt idx="69">
                  <c:v>2030</c:v>
                </c:pt>
              </c:numCache>
            </c:numRef>
          </c:cat>
          <c:val>
            <c:numRef>
              <c:f>'IUS Original_Data'!$BI$8:$BI$77</c:f>
              <c:numCache>
                <c:ptCount val="70"/>
                <c:pt idx="0">
                  <c:v>3</c:v>
                </c:pt>
                <c:pt idx="1">
                  <c:v>3</c:v>
                </c:pt>
                <c:pt idx="2">
                  <c:v>7</c:v>
                </c:pt>
                <c:pt idx="3">
                  <c:v>10</c:v>
                </c:pt>
                <c:pt idx="4">
                  <c:v>10</c:v>
                </c:pt>
                <c:pt idx="5">
                  <c:v>12</c:v>
                </c:pt>
                <c:pt idx="6">
                  <c:v>15</c:v>
                </c:pt>
                <c:pt idx="7">
                  <c:v>20</c:v>
                </c:pt>
                <c:pt idx="8">
                  <c:v>20</c:v>
                </c:pt>
                <c:pt idx="9">
                  <c:v>25</c:v>
                </c:pt>
                <c:pt idx="10">
                  <c:v>35</c:v>
                </c:pt>
                <c:pt idx="11">
                  <c:v>42</c:v>
                </c:pt>
                <c:pt idx="14">
                  <c:v>60</c:v>
                </c:pt>
                <c:pt idx="15">
                  <c:v>65</c:v>
                </c:pt>
                <c:pt idx="16">
                  <c:v>70</c:v>
                </c:pt>
                <c:pt idx="17">
                  <c:v>65</c:v>
                </c:pt>
                <c:pt idx="18">
                  <c:v>70</c:v>
                </c:pt>
                <c:pt idx="19">
                  <c:v>80</c:v>
                </c:pt>
                <c:pt idx="20">
                  <c:v>98</c:v>
                </c:pt>
                <c:pt idx="21">
                  <c:v>115</c:v>
                </c:pt>
                <c:pt idx="22">
                  <c:v>130</c:v>
                </c:pt>
                <c:pt idx="23">
                  <c:v>130</c:v>
                </c:pt>
                <c:pt idx="24">
                  <c:v>150</c:v>
                </c:pt>
                <c:pt idx="25">
                  <c:v>180</c:v>
                </c:pt>
                <c:pt idx="26">
                  <c:v>180</c:v>
                </c:pt>
                <c:pt idx="27">
                  <c:v>280</c:v>
                </c:pt>
                <c:pt idx="28">
                  <c:v>290</c:v>
                </c:pt>
                <c:pt idx="29">
                  <c:v>315</c:v>
                </c:pt>
                <c:pt idx="30">
                  <c:v>325</c:v>
                </c:pt>
                <c:pt idx="31">
                  <c:v>350</c:v>
                </c:pt>
                <c:pt idx="32">
                  <c:v>350</c:v>
                </c:pt>
                <c:pt idx="33">
                  <c:v>360</c:v>
                </c:pt>
                <c:pt idx="34">
                  <c:v>375</c:v>
                </c:pt>
                <c:pt idx="35">
                  <c:v>400</c:v>
                </c:pt>
                <c:pt idx="36">
                  <c:v>400</c:v>
                </c:pt>
                <c:pt idx="37">
                  <c:v>440</c:v>
                </c:pt>
                <c:pt idx="38">
                  <c:v>410</c:v>
                </c:pt>
                <c:pt idx="39">
                  <c:v>420</c:v>
                </c:pt>
                <c:pt idx="40">
                  <c:v>450</c:v>
                </c:pt>
                <c:pt idx="41">
                  <c:v>475</c:v>
                </c:pt>
                <c:pt idx="42">
                  <c:v>600</c:v>
                </c:pt>
                <c:pt idx="43">
                  <c:v>525</c:v>
                </c:pt>
                <c:pt idx="44">
                  <c:v>525</c:v>
                </c:pt>
                <c:pt idx="45">
                  <c:v>575</c:v>
                </c:pt>
                <c:pt idx="46">
                  <c:v>700</c:v>
                </c:pt>
                <c:pt idx="47">
                  <c:v>750</c:v>
                </c:pt>
                <c:pt idx="48">
                  <c:v>876</c:v>
                </c:pt>
                <c:pt idx="49">
                  <c:v>725</c:v>
                </c:pt>
                <c:pt idx="50">
                  <c:v>800</c:v>
                </c:pt>
                <c:pt idx="51">
                  <c:v>783.494</c:v>
                </c:pt>
                <c:pt idx="52">
                  <c:v>820</c:v>
                </c:pt>
                <c:pt idx="53">
                  <c:v>890</c:v>
                </c:pt>
                <c:pt idx="54">
                  <c:v>890</c:v>
                </c:pt>
                <c:pt idx="55">
                  <c:v>996</c:v>
                </c:pt>
                <c:pt idx="56">
                  <c:v>925</c:v>
                </c:pt>
                <c:pt idx="57">
                  <c:v>925</c:v>
                </c:pt>
                <c:pt idx="58">
                  <c:v>978</c:v>
                </c:pt>
                <c:pt idx="59">
                  <c:v>500</c:v>
                </c:pt>
                <c:pt idx="60">
                  <c:v>500</c:v>
                </c:pt>
                <c:pt idx="61">
                  <c:v>1035</c:v>
                </c:pt>
                <c:pt idx="62">
                  <c:v>995</c:v>
                </c:pt>
              </c:numCache>
            </c:numRef>
          </c:val>
          <c:smooth val="0"/>
        </c:ser>
        <c:ser>
          <c:idx val="3"/>
          <c:order val="3"/>
          <c:tx>
            <c:strRef>
              <c:f>'IUS Original_Data'!$BJ$7</c:f>
              <c:strCache>
                <c:ptCount val="1"/>
                <c:pt idx="0">
                  <c:v>Reg Fee (NM, On-Site)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0000"/>
                </a:solidFill>
              </a:ln>
            </c:spPr>
          </c:marker>
          <c:cat>
            <c:numRef>
              <c:f>'IUS Original_Data'!$D$8:$D$77</c:f>
              <c:numCache>
                <c:ptCount val="70"/>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pt idx="62">
                  <c:v>2023</c:v>
                </c:pt>
                <c:pt idx="63">
                  <c:v>2024</c:v>
                </c:pt>
                <c:pt idx="64">
                  <c:v>2025</c:v>
                </c:pt>
                <c:pt idx="65">
                  <c:v>2026</c:v>
                </c:pt>
                <c:pt idx="66">
                  <c:v>2027</c:v>
                </c:pt>
                <c:pt idx="67">
                  <c:v>2028</c:v>
                </c:pt>
                <c:pt idx="68">
                  <c:v>2029</c:v>
                </c:pt>
                <c:pt idx="69">
                  <c:v>2030</c:v>
                </c:pt>
              </c:numCache>
            </c:numRef>
          </c:cat>
          <c:val>
            <c:numRef>
              <c:f>'IUS Original_Data'!$BJ$8:$BJ$77</c:f>
              <c:numCache>
                <c:ptCount val="70"/>
                <c:pt idx="0">
                  <c:v>3</c:v>
                </c:pt>
                <c:pt idx="1">
                  <c:v>3</c:v>
                </c:pt>
                <c:pt idx="2">
                  <c:v>7</c:v>
                </c:pt>
                <c:pt idx="3">
                  <c:v>10</c:v>
                </c:pt>
                <c:pt idx="4">
                  <c:v>10</c:v>
                </c:pt>
                <c:pt idx="5">
                  <c:v>14</c:v>
                </c:pt>
                <c:pt idx="6">
                  <c:v>15</c:v>
                </c:pt>
                <c:pt idx="7">
                  <c:v>20</c:v>
                </c:pt>
                <c:pt idx="8">
                  <c:v>20</c:v>
                </c:pt>
                <c:pt idx="9">
                  <c:v>25</c:v>
                </c:pt>
                <c:pt idx="10">
                  <c:v>35</c:v>
                </c:pt>
                <c:pt idx="11">
                  <c:v>42</c:v>
                </c:pt>
                <c:pt idx="14">
                  <c:v>60</c:v>
                </c:pt>
                <c:pt idx="15">
                  <c:v>65</c:v>
                </c:pt>
                <c:pt idx="16">
                  <c:v>70</c:v>
                </c:pt>
                <c:pt idx="17">
                  <c:v>70</c:v>
                </c:pt>
                <c:pt idx="18">
                  <c:v>75</c:v>
                </c:pt>
                <c:pt idx="19">
                  <c:v>90</c:v>
                </c:pt>
                <c:pt idx="20">
                  <c:v>103</c:v>
                </c:pt>
                <c:pt idx="21">
                  <c:v>125</c:v>
                </c:pt>
                <c:pt idx="22">
                  <c:v>140</c:v>
                </c:pt>
                <c:pt idx="23">
                  <c:v>140</c:v>
                </c:pt>
                <c:pt idx="24">
                  <c:v>160</c:v>
                </c:pt>
                <c:pt idx="25">
                  <c:v>190</c:v>
                </c:pt>
                <c:pt idx="26">
                  <c:v>190</c:v>
                </c:pt>
                <c:pt idx="27">
                  <c:v>310</c:v>
                </c:pt>
                <c:pt idx="28">
                  <c:v>320</c:v>
                </c:pt>
                <c:pt idx="29">
                  <c:v>345</c:v>
                </c:pt>
                <c:pt idx="30">
                  <c:v>355</c:v>
                </c:pt>
                <c:pt idx="31">
                  <c:v>385</c:v>
                </c:pt>
                <c:pt idx="32">
                  <c:v>385</c:v>
                </c:pt>
                <c:pt idx="33">
                  <c:v>395</c:v>
                </c:pt>
                <c:pt idx="34">
                  <c:v>400</c:v>
                </c:pt>
                <c:pt idx="35">
                  <c:v>420</c:v>
                </c:pt>
                <c:pt idx="36">
                  <c:v>420</c:v>
                </c:pt>
                <c:pt idx="37">
                  <c:v>480</c:v>
                </c:pt>
                <c:pt idx="38">
                  <c:v>450</c:v>
                </c:pt>
                <c:pt idx="39">
                  <c:v>465</c:v>
                </c:pt>
                <c:pt idx="40">
                  <c:v>525</c:v>
                </c:pt>
                <c:pt idx="41">
                  <c:v>550</c:v>
                </c:pt>
                <c:pt idx="42">
                  <c:v>675</c:v>
                </c:pt>
                <c:pt idx="43">
                  <c:v>625</c:v>
                </c:pt>
                <c:pt idx="44">
                  <c:v>625</c:v>
                </c:pt>
                <c:pt idx="45">
                  <c:v>700</c:v>
                </c:pt>
                <c:pt idx="46">
                  <c:v>800</c:v>
                </c:pt>
                <c:pt idx="47">
                  <c:v>850</c:v>
                </c:pt>
                <c:pt idx="48">
                  <c:v>1026</c:v>
                </c:pt>
                <c:pt idx="49">
                  <c:v>855</c:v>
                </c:pt>
                <c:pt idx="50">
                  <c:v>950</c:v>
                </c:pt>
                <c:pt idx="51">
                  <c:v>1010.96</c:v>
                </c:pt>
                <c:pt idx="52">
                  <c:v>995</c:v>
                </c:pt>
                <c:pt idx="53">
                  <c:v>1040</c:v>
                </c:pt>
                <c:pt idx="54">
                  <c:v>1040</c:v>
                </c:pt>
                <c:pt idx="55">
                  <c:v>1158</c:v>
                </c:pt>
                <c:pt idx="56">
                  <c:v>1075</c:v>
                </c:pt>
                <c:pt idx="57">
                  <c:v>1075</c:v>
                </c:pt>
                <c:pt idx="58">
                  <c:v>1124</c:v>
                </c:pt>
                <c:pt idx="59">
                  <c:v>500</c:v>
                </c:pt>
                <c:pt idx="60">
                  <c:v>500</c:v>
                </c:pt>
                <c:pt idx="61">
                  <c:v>1200</c:v>
                </c:pt>
                <c:pt idx="62">
                  <c:v>1145</c:v>
                </c:pt>
              </c:numCache>
            </c:numRef>
          </c:val>
          <c:smooth val="0"/>
        </c:ser>
        <c:ser>
          <c:idx val="4"/>
          <c:order val="4"/>
          <c:tx>
            <c:strRef>
              <c:f>'IUS Original_Data'!$BK$7</c:f>
              <c:strCache>
                <c:ptCount val="1"/>
                <c:pt idx="0">
                  <c:v>Student (M, Adv)</c:v>
                </c:pt>
              </c:strCache>
            </c:strRef>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3300"/>
                </a:solidFill>
              </a:ln>
            </c:spPr>
          </c:marker>
          <c:cat>
            <c:numRef>
              <c:f>'IUS Original_Data'!$D$8:$D$77</c:f>
              <c:numCache>
                <c:ptCount val="70"/>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pt idx="62">
                  <c:v>2023</c:v>
                </c:pt>
                <c:pt idx="63">
                  <c:v>2024</c:v>
                </c:pt>
                <c:pt idx="64">
                  <c:v>2025</c:v>
                </c:pt>
                <c:pt idx="65">
                  <c:v>2026</c:v>
                </c:pt>
                <c:pt idx="66">
                  <c:v>2027</c:v>
                </c:pt>
                <c:pt idx="67">
                  <c:v>2028</c:v>
                </c:pt>
                <c:pt idx="68">
                  <c:v>2029</c:v>
                </c:pt>
                <c:pt idx="69">
                  <c:v>2030</c:v>
                </c:pt>
              </c:numCache>
            </c:numRef>
          </c:cat>
          <c:val>
            <c:numRef>
              <c:f>'IUS Original_Data'!$BK$8:$BK$77</c:f>
              <c:numCache>
                <c:ptCount val="70"/>
                <c:pt idx="0">
                  <c:v>0</c:v>
                </c:pt>
                <c:pt idx="1">
                  <c:v>0</c:v>
                </c:pt>
                <c:pt idx="2">
                  <c:v>0</c:v>
                </c:pt>
                <c:pt idx="3">
                  <c:v>0</c:v>
                </c:pt>
                <c:pt idx="4">
                  <c:v>0</c:v>
                </c:pt>
                <c:pt idx="5">
                  <c:v>2</c:v>
                </c:pt>
                <c:pt idx="6">
                  <c:v>2</c:v>
                </c:pt>
                <c:pt idx="7">
                  <c:v>3</c:v>
                </c:pt>
                <c:pt idx="8">
                  <c:v>5</c:v>
                </c:pt>
                <c:pt idx="9">
                  <c:v>5</c:v>
                </c:pt>
                <c:pt idx="10">
                  <c:v>5</c:v>
                </c:pt>
                <c:pt idx="11">
                  <c:v>5</c:v>
                </c:pt>
                <c:pt idx="14">
                  <c:v>10</c:v>
                </c:pt>
                <c:pt idx="16">
                  <c:v>0</c:v>
                </c:pt>
                <c:pt idx="17">
                  <c:v>0</c:v>
                </c:pt>
                <c:pt idx="18">
                  <c:v>0</c:v>
                </c:pt>
                <c:pt idx="19">
                  <c:v>0</c:v>
                </c:pt>
                <c:pt idx="20">
                  <c:v>0</c:v>
                </c:pt>
                <c:pt idx="21">
                  <c:v>0</c:v>
                </c:pt>
                <c:pt idx="22">
                  <c:v>0</c:v>
                </c:pt>
                <c:pt idx="23">
                  <c:v>0</c:v>
                </c:pt>
                <c:pt idx="24">
                  <c:v>0</c:v>
                </c:pt>
                <c:pt idx="25">
                  <c:v>0</c:v>
                </c:pt>
                <c:pt idx="26">
                  <c:v>0</c:v>
                </c:pt>
                <c:pt idx="27">
                  <c:v>25</c:v>
                </c:pt>
                <c:pt idx="28">
                  <c:v>25</c:v>
                </c:pt>
                <c:pt idx="29">
                  <c:v>25</c:v>
                </c:pt>
                <c:pt idx="30">
                  <c:v>25</c:v>
                </c:pt>
                <c:pt idx="31">
                  <c:v>25</c:v>
                </c:pt>
                <c:pt idx="32">
                  <c:v>25</c:v>
                </c:pt>
                <c:pt idx="33">
                  <c:v>25</c:v>
                </c:pt>
                <c:pt idx="34">
                  <c:v>25</c:v>
                </c:pt>
                <c:pt idx="35">
                  <c:v>25</c:v>
                </c:pt>
                <c:pt idx="36">
                  <c:v>25</c:v>
                </c:pt>
                <c:pt idx="37">
                  <c:v>40</c:v>
                </c:pt>
                <c:pt idx="38">
                  <c:v>50</c:v>
                </c:pt>
                <c:pt idx="39">
                  <c:v>50</c:v>
                </c:pt>
                <c:pt idx="40">
                  <c:v>50</c:v>
                </c:pt>
                <c:pt idx="41">
                  <c:v>65</c:v>
                </c:pt>
                <c:pt idx="42">
                  <c:v>90</c:v>
                </c:pt>
                <c:pt idx="43">
                  <c:v>75</c:v>
                </c:pt>
                <c:pt idx="44">
                  <c:v>60</c:v>
                </c:pt>
                <c:pt idx="45">
                  <c:v>90</c:v>
                </c:pt>
                <c:pt idx="46">
                  <c:v>150</c:v>
                </c:pt>
                <c:pt idx="47">
                  <c:v>150</c:v>
                </c:pt>
                <c:pt idx="48">
                  <c:v>150</c:v>
                </c:pt>
                <c:pt idx="49">
                  <c:v>150</c:v>
                </c:pt>
                <c:pt idx="50">
                  <c:v>175</c:v>
                </c:pt>
                <c:pt idx="51">
                  <c:v>190</c:v>
                </c:pt>
                <c:pt idx="52">
                  <c:v>300</c:v>
                </c:pt>
                <c:pt idx="53">
                  <c:v>250</c:v>
                </c:pt>
                <c:pt idx="54">
                  <c:v>250</c:v>
                </c:pt>
                <c:pt idx="55">
                  <c:v>264</c:v>
                </c:pt>
                <c:pt idx="56">
                  <c:v>250</c:v>
                </c:pt>
                <c:pt idx="57">
                  <c:v>250</c:v>
                </c:pt>
                <c:pt idx="58">
                  <c:v>298</c:v>
                </c:pt>
                <c:pt idx="59">
                  <c:v>100</c:v>
                </c:pt>
                <c:pt idx="60">
                  <c:v>100</c:v>
                </c:pt>
                <c:pt idx="61">
                  <c:v>300</c:v>
                </c:pt>
                <c:pt idx="62">
                  <c:v>300</c:v>
                </c:pt>
              </c:numCache>
            </c:numRef>
          </c:val>
          <c:smooth val="0"/>
        </c:ser>
        <c:ser>
          <c:idx val="5"/>
          <c:order val="5"/>
          <c:tx>
            <c:strRef>
              <c:f>'IUS Original_Data'!$BL$7</c:f>
              <c:strCache>
                <c:ptCount val="1"/>
                <c:pt idx="0">
                  <c:v>Student (M, On-Site)</c:v>
                </c:pt>
              </c:strCache>
            </c:strRef>
          </c:tx>
          <c:extLst>
            <c:ext xmlns:c14="http://schemas.microsoft.com/office/drawing/2007/8/2/chart" uri="{6F2FDCE9-48DA-4B69-8628-5D25D57E5C99}">
              <c14:invertSolidFillFmt>
                <c14:spPr>
                  <a:solidFill>
                    <a:srgbClr val="000000"/>
                  </a:solidFill>
                </c14:spPr>
              </c14:invertSolidFillFmt>
            </c:ext>
          </c:extLst>
          <c:cat>
            <c:numRef>
              <c:f>'IUS Original_Data'!$D$8:$D$77</c:f>
              <c:numCache>
                <c:ptCount val="70"/>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pt idx="62">
                  <c:v>2023</c:v>
                </c:pt>
                <c:pt idx="63">
                  <c:v>2024</c:v>
                </c:pt>
                <c:pt idx="64">
                  <c:v>2025</c:v>
                </c:pt>
                <c:pt idx="65">
                  <c:v>2026</c:v>
                </c:pt>
                <c:pt idx="66">
                  <c:v>2027</c:v>
                </c:pt>
                <c:pt idx="67">
                  <c:v>2028</c:v>
                </c:pt>
                <c:pt idx="68">
                  <c:v>2029</c:v>
                </c:pt>
                <c:pt idx="69">
                  <c:v>2030</c:v>
                </c:pt>
              </c:numCache>
            </c:numRef>
          </c:cat>
          <c:val>
            <c:numRef>
              <c:f>'IUS Original_Data'!$BL$8:$BL$77</c:f>
              <c:numCache>
                <c:ptCount val="70"/>
                <c:pt idx="0">
                  <c:v>0</c:v>
                </c:pt>
                <c:pt idx="1">
                  <c:v>0</c:v>
                </c:pt>
                <c:pt idx="2">
                  <c:v>0</c:v>
                </c:pt>
                <c:pt idx="3">
                  <c:v>0</c:v>
                </c:pt>
                <c:pt idx="4">
                  <c:v>0</c:v>
                </c:pt>
                <c:pt idx="5">
                  <c:v>2</c:v>
                </c:pt>
                <c:pt idx="6">
                  <c:v>2</c:v>
                </c:pt>
                <c:pt idx="7">
                  <c:v>3</c:v>
                </c:pt>
                <c:pt idx="8">
                  <c:v>5</c:v>
                </c:pt>
                <c:pt idx="9">
                  <c:v>5</c:v>
                </c:pt>
                <c:pt idx="10">
                  <c:v>5</c:v>
                </c:pt>
                <c:pt idx="11">
                  <c:v>5</c:v>
                </c:pt>
                <c:pt idx="14">
                  <c:v>10</c:v>
                </c:pt>
                <c:pt idx="16">
                  <c:v>0</c:v>
                </c:pt>
                <c:pt idx="17">
                  <c:v>0</c:v>
                </c:pt>
                <c:pt idx="18">
                  <c:v>0</c:v>
                </c:pt>
                <c:pt idx="19">
                  <c:v>0</c:v>
                </c:pt>
                <c:pt idx="20">
                  <c:v>0</c:v>
                </c:pt>
                <c:pt idx="21">
                  <c:v>0</c:v>
                </c:pt>
                <c:pt idx="22">
                  <c:v>0</c:v>
                </c:pt>
                <c:pt idx="23">
                  <c:v>0</c:v>
                </c:pt>
                <c:pt idx="24">
                  <c:v>0</c:v>
                </c:pt>
                <c:pt idx="25">
                  <c:v>0</c:v>
                </c:pt>
                <c:pt idx="26">
                  <c:v>0</c:v>
                </c:pt>
                <c:pt idx="27">
                  <c:v>40</c:v>
                </c:pt>
                <c:pt idx="28">
                  <c:v>40</c:v>
                </c:pt>
                <c:pt idx="29">
                  <c:v>40</c:v>
                </c:pt>
                <c:pt idx="30">
                  <c:v>40</c:v>
                </c:pt>
                <c:pt idx="31">
                  <c:v>40</c:v>
                </c:pt>
                <c:pt idx="32">
                  <c:v>40</c:v>
                </c:pt>
                <c:pt idx="33">
                  <c:v>40</c:v>
                </c:pt>
                <c:pt idx="34">
                  <c:v>40</c:v>
                </c:pt>
                <c:pt idx="35">
                  <c:v>40</c:v>
                </c:pt>
                <c:pt idx="36">
                  <c:v>40</c:v>
                </c:pt>
                <c:pt idx="37">
                  <c:v>50</c:v>
                </c:pt>
                <c:pt idx="38">
                  <c:v>60</c:v>
                </c:pt>
                <c:pt idx="39">
                  <c:v>60</c:v>
                </c:pt>
                <c:pt idx="40">
                  <c:v>50</c:v>
                </c:pt>
                <c:pt idx="41">
                  <c:v>65</c:v>
                </c:pt>
                <c:pt idx="42">
                  <c:v>90</c:v>
                </c:pt>
                <c:pt idx="43">
                  <c:v>75</c:v>
                </c:pt>
                <c:pt idx="44">
                  <c:v>60</c:v>
                </c:pt>
                <c:pt idx="45">
                  <c:v>90</c:v>
                </c:pt>
                <c:pt idx="46">
                  <c:v>150</c:v>
                </c:pt>
                <c:pt idx="47">
                  <c:v>150</c:v>
                </c:pt>
                <c:pt idx="48">
                  <c:v>150</c:v>
                </c:pt>
                <c:pt idx="49">
                  <c:v>300</c:v>
                </c:pt>
                <c:pt idx="50">
                  <c:v>275</c:v>
                </c:pt>
                <c:pt idx="51">
                  <c:v>392</c:v>
                </c:pt>
                <c:pt idx="52">
                  <c:v>300</c:v>
                </c:pt>
                <c:pt idx="53">
                  <c:v>400</c:v>
                </c:pt>
                <c:pt idx="54">
                  <c:v>400</c:v>
                </c:pt>
                <c:pt idx="55">
                  <c:v>420</c:v>
                </c:pt>
                <c:pt idx="56">
                  <c:v>400</c:v>
                </c:pt>
                <c:pt idx="57">
                  <c:v>400</c:v>
                </c:pt>
                <c:pt idx="58">
                  <c:v>445</c:v>
                </c:pt>
                <c:pt idx="59">
                  <c:v>100</c:v>
                </c:pt>
                <c:pt idx="60">
                  <c:v>100</c:v>
                </c:pt>
                <c:pt idx="61">
                  <c:v>470</c:v>
                </c:pt>
                <c:pt idx="62">
                  <c:v>405</c:v>
                </c:pt>
              </c:numCache>
            </c:numRef>
          </c:val>
          <c:smooth val="0"/>
        </c:ser>
        <c:ser>
          <c:idx val="6"/>
          <c:order val="6"/>
          <c:tx>
            <c:strRef>
              <c:f>'IUS Original_Data'!$BM$7</c:f>
              <c:strCache>
                <c:ptCount val="1"/>
                <c:pt idx="0">
                  <c:v>Student (NM, Adv)</c:v>
                </c:pt>
              </c:strCache>
            </c:strRef>
          </c:tx>
          <c:extLst>
            <c:ext xmlns:c14="http://schemas.microsoft.com/office/drawing/2007/8/2/chart" uri="{6F2FDCE9-48DA-4B69-8628-5D25D57E5C99}">
              <c14:invertSolidFillFmt>
                <c14:spPr>
                  <a:solidFill>
                    <a:srgbClr val="000000"/>
                  </a:solidFill>
                </c14:spPr>
              </c14:invertSolidFillFmt>
            </c:ext>
          </c:extLst>
          <c:cat>
            <c:numRef>
              <c:f>'IUS Original_Data'!$D$8:$D$77</c:f>
              <c:numCache>
                <c:ptCount val="70"/>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pt idx="62">
                  <c:v>2023</c:v>
                </c:pt>
                <c:pt idx="63">
                  <c:v>2024</c:v>
                </c:pt>
                <c:pt idx="64">
                  <c:v>2025</c:v>
                </c:pt>
                <c:pt idx="65">
                  <c:v>2026</c:v>
                </c:pt>
                <c:pt idx="66">
                  <c:v>2027</c:v>
                </c:pt>
                <c:pt idx="67">
                  <c:v>2028</c:v>
                </c:pt>
                <c:pt idx="68">
                  <c:v>2029</c:v>
                </c:pt>
                <c:pt idx="69">
                  <c:v>2030</c:v>
                </c:pt>
              </c:numCache>
            </c:numRef>
          </c:cat>
          <c:val>
            <c:numRef>
              <c:f>'IUS Original_Data'!$BM$8:$BM$77</c:f>
              <c:numCache>
                <c:ptCount val="70"/>
                <c:pt idx="0">
                  <c:v>0</c:v>
                </c:pt>
                <c:pt idx="1">
                  <c:v>0</c:v>
                </c:pt>
                <c:pt idx="2">
                  <c:v>0</c:v>
                </c:pt>
                <c:pt idx="3">
                  <c:v>0</c:v>
                </c:pt>
                <c:pt idx="4">
                  <c:v>0</c:v>
                </c:pt>
                <c:pt idx="5">
                  <c:v>2</c:v>
                </c:pt>
                <c:pt idx="6">
                  <c:v>2</c:v>
                </c:pt>
                <c:pt idx="7">
                  <c:v>3</c:v>
                </c:pt>
                <c:pt idx="8">
                  <c:v>5</c:v>
                </c:pt>
                <c:pt idx="9">
                  <c:v>5</c:v>
                </c:pt>
                <c:pt idx="10">
                  <c:v>5</c:v>
                </c:pt>
                <c:pt idx="11">
                  <c:v>5</c:v>
                </c:pt>
                <c:pt idx="14">
                  <c:v>10</c:v>
                </c:pt>
                <c:pt idx="16">
                  <c:v>0</c:v>
                </c:pt>
                <c:pt idx="17">
                  <c:v>0</c:v>
                </c:pt>
                <c:pt idx="18">
                  <c:v>0</c:v>
                </c:pt>
                <c:pt idx="19">
                  <c:v>0</c:v>
                </c:pt>
                <c:pt idx="20">
                  <c:v>0</c:v>
                </c:pt>
                <c:pt idx="21">
                  <c:v>0</c:v>
                </c:pt>
                <c:pt idx="22">
                  <c:v>0</c:v>
                </c:pt>
                <c:pt idx="23">
                  <c:v>0</c:v>
                </c:pt>
                <c:pt idx="24">
                  <c:v>0</c:v>
                </c:pt>
                <c:pt idx="25">
                  <c:v>0</c:v>
                </c:pt>
                <c:pt idx="26">
                  <c:v>0</c:v>
                </c:pt>
                <c:pt idx="27">
                  <c:v>25</c:v>
                </c:pt>
                <c:pt idx="28">
                  <c:v>25</c:v>
                </c:pt>
                <c:pt idx="29">
                  <c:v>25</c:v>
                </c:pt>
                <c:pt idx="30">
                  <c:v>25</c:v>
                </c:pt>
                <c:pt idx="31">
                  <c:v>25</c:v>
                </c:pt>
                <c:pt idx="32">
                  <c:v>25</c:v>
                </c:pt>
                <c:pt idx="33">
                  <c:v>25</c:v>
                </c:pt>
                <c:pt idx="34">
                  <c:v>25</c:v>
                </c:pt>
                <c:pt idx="35">
                  <c:v>25</c:v>
                </c:pt>
                <c:pt idx="36">
                  <c:v>25</c:v>
                </c:pt>
                <c:pt idx="37">
                  <c:v>40</c:v>
                </c:pt>
                <c:pt idx="38">
                  <c:v>50</c:v>
                </c:pt>
                <c:pt idx="39">
                  <c:v>50</c:v>
                </c:pt>
                <c:pt idx="40">
                  <c:v>50</c:v>
                </c:pt>
                <c:pt idx="41">
                  <c:v>65</c:v>
                </c:pt>
                <c:pt idx="42">
                  <c:v>90</c:v>
                </c:pt>
                <c:pt idx="43">
                  <c:v>75</c:v>
                </c:pt>
                <c:pt idx="44">
                  <c:v>60</c:v>
                </c:pt>
                <c:pt idx="45">
                  <c:v>90</c:v>
                </c:pt>
                <c:pt idx="46">
                  <c:v>150</c:v>
                </c:pt>
                <c:pt idx="47">
                  <c:v>150</c:v>
                </c:pt>
                <c:pt idx="48">
                  <c:v>150</c:v>
                </c:pt>
                <c:pt idx="49">
                  <c:v>150</c:v>
                </c:pt>
                <c:pt idx="50">
                  <c:v>175</c:v>
                </c:pt>
                <c:pt idx="51">
                  <c:v>190</c:v>
                </c:pt>
                <c:pt idx="52">
                  <c:v>300</c:v>
                </c:pt>
                <c:pt idx="53">
                  <c:v>400</c:v>
                </c:pt>
                <c:pt idx="54">
                  <c:v>400</c:v>
                </c:pt>
                <c:pt idx="55">
                  <c:v>444</c:v>
                </c:pt>
                <c:pt idx="56">
                  <c:v>425</c:v>
                </c:pt>
                <c:pt idx="57">
                  <c:v>425</c:v>
                </c:pt>
                <c:pt idx="58">
                  <c:v>470</c:v>
                </c:pt>
                <c:pt idx="59">
                  <c:v>175</c:v>
                </c:pt>
                <c:pt idx="60">
                  <c:v>175</c:v>
                </c:pt>
                <c:pt idx="61">
                  <c:v>490</c:v>
                </c:pt>
                <c:pt idx="62">
                  <c:v>345</c:v>
                </c:pt>
              </c:numCache>
            </c:numRef>
          </c:val>
          <c:smooth val="0"/>
        </c:ser>
        <c:ser>
          <c:idx val="7"/>
          <c:order val="7"/>
          <c:tx>
            <c:strRef>
              <c:f>'IUS Original_Data'!$BN$7</c:f>
              <c:strCache>
                <c:ptCount val="1"/>
                <c:pt idx="0">
                  <c:v>Student (NM, On-Site)</c:v>
                </c:pt>
              </c:strCache>
            </c:strRef>
          </c:tx>
          <c:extLst>
            <c:ext xmlns:c14="http://schemas.microsoft.com/office/drawing/2007/8/2/chart" uri="{6F2FDCE9-48DA-4B69-8628-5D25D57E5C99}">
              <c14:invertSolidFillFmt>
                <c14:spPr>
                  <a:solidFill>
                    <a:srgbClr val="000000"/>
                  </a:solidFill>
                </c14:spPr>
              </c14:invertSolidFillFmt>
            </c:ext>
          </c:extLst>
          <c:cat>
            <c:numRef>
              <c:f>'IUS Original_Data'!$D$8:$D$77</c:f>
              <c:numCache>
                <c:ptCount val="70"/>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pt idx="62">
                  <c:v>2023</c:v>
                </c:pt>
                <c:pt idx="63">
                  <c:v>2024</c:v>
                </c:pt>
                <c:pt idx="64">
                  <c:v>2025</c:v>
                </c:pt>
                <c:pt idx="65">
                  <c:v>2026</c:v>
                </c:pt>
                <c:pt idx="66">
                  <c:v>2027</c:v>
                </c:pt>
                <c:pt idx="67">
                  <c:v>2028</c:v>
                </c:pt>
                <c:pt idx="68">
                  <c:v>2029</c:v>
                </c:pt>
                <c:pt idx="69">
                  <c:v>2030</c:v>
                </c:pt>
              </c:numCache>
            </c:numRef>
          </c:cat>
          <c:val>
            <c:numRef>
              <c:f>'IUS Original_Data'!$BN$8:$BN$77</c:f>
              <c:numCache>
                <c:ptCount val="70"/>
                <c:pt idx="0">
                  <c:v>0</c:v>
                </c:pt>
                <c:pt idx="1">
                  <c:v>0</c:v>
                </c:pt>
                <c:pt idx="2">
                  <c:v>0</c:v>
                </c:pt>
                <c:pt idx="3">
                  <c:v>0</c:v>
                </c:pt>
                <c:pt idx="4">
                  <c:v>0</c:v>
                </c:pt>
                <c:pt idx="5">
                  <c:v>2</c:v>
                </c:pt>
                <c:pt idx="6">
                  <c:v>2</c:v>
                </c:pt>
                <c:pt idx="7">
                  <c:v>3</c:v>
                </c:pt>
                <c:pt idx="8">
                  <c:v>5</c:v>
                </c:pt>
                <c:pt idx="9">
                  <c:v>5</c:v>
                </c:pt>
                <c:pt idx="10">
                  <c:v>5</c:v>
                </c:pt>
                <c:pt idx="11">
                  <c:v>5</c:v>
                </c:pt>
                <c:pt idx="14">
                  <c:v>10</c:v>
                </c:pt>
                <c:pt idx="16">
                  <c:v>0</c:v>
                </c:pt>
                <c:pt idx="17">
                  <c:v>0</c:v>
                </c:pt>
                <c:pt idx="18">
                  <c:v>0</c:v>
                </c:pt>
                <c:pt idx="19">
                  <c:v>0</c:v>
                </c:pt>
                <c:pt idx="20">
                  <c:v>0</c:v>
                </c:pt>
                <c:pt idx="21">
                  <c:v>0</c:v>
                </c:pt>
                <c:pt idx="22">
                  <c:v>0</c:v>
                </c:pt>
                <c:pt idx="23">
                  <c:v>0</c:v>
                </c:pt>
                <c:pt idx="24">
                  <c:v>0</c:v>
                </c:pt>
                <c:pt idx="25">
                  <c:v>0</c:v>
                </c:pt>
                <c:pt idx="26">
                  <c:v>0</c:v>
                </c:pt>
                <c:pt idx="27">
                  <c:v>40</c:v>
                </c:pt>
                <c:pt idx="28">
                  <c:v>40</c:v>
                </c:pt>
                <c:pt idx="29">
                  <c:v>40</c:v>
                </c:pt>
                <c:pt idx="30">
                  <c:v>40</c:v>
                </c:pt>
                <c:pt idx="31">
                  <c:v>40</c:v>
                </c:pt>
                <c:pt idx="32">
                  <c:v>40</c:v>
                </c:pt>
                <c:pt idx="33">
                  <c:v>40</c:v>
                </c:pt>
                <c:pt idx="34">
                  <c:v>40</c:v>
                </c:pt>
                <c:pt idx="35">
                  <c:v>40</c:v>
                </c:pt>
                <c:pt idx="36">
                  <c:v>40</c:v>
                </c:pt>
                <c:pt idx="37">
                  <c:v>50</c:v>
                </c:pt>
                <c:pt idx="38">
                  <c:v>60</c:v>
                </c:pt>
                <c:pt idx="39">
                  <c:v>60</c:v>
                </c:pt>
                <c:pt idx="40">
                  <c:v>50</c:v>
                </c:pt>
                <c:pt idx="41">
                  <c:v>65</c:v>
                </c:pt>
                <c:pt idx="42">
                  <c:v>90</c:v>
                </c:pt>
                <c:pt idx="43">
                  <c:v>75</c:v>
                </c:pt>
                <c:pt idx="44">
                  <c:v>60</c:v>
                </c:pt>
                <c:pt idx="45">
                  <c:v>90</c:v>
                </c:pt>
                <c:pt idx="46">
                  <c:v>150</c:v>
                </c:pt>
                <c:pt idx="47">
                  <c:v>150</c:v>
                </c:pt>
                <c:pt idx="48">
                  <c:v>150</c:v>
                </c:pt>
                <c:pt idx="49">
                  <c:v>300</c:v>
                </c:pt>
                <c:pt idx="50">
                  <c:v>275</c:v>
                </c:pt>
                <c:pt idx="51">
                  <c:v>392</c:v>
                </c:pt>
                <c:pt idx="52">
                  <c:v>300</c:v>
                </c:pt>
                <c:pt idx="53">
                  <c:v>550</c:v>
                </c:pt>
                <c:pt idx="54">
                  <c:v>550</c:v>
                </c:pt>
                <c:pt idx="55">
                  <c:v>600</c:v>
                </c:pt>
                <c:pt idx="56">
                  <c:v>550</c:v>
                </c:pt>
                <c:pt idx="57">
                  <c:v>550</c:v>
                </c:pt>
                <c:pt idx="58">
                  <c:v>591</c:v>
                </c:pt>
                <c:pt idx="59">
                  <c:v>175</c:v>
                </c:pt>
                <c:pt idx="60">
                  <c:v>175</c:v>
                </c:pt>
                <c:pt idx="61">
                  <c:v>630</c:v>
                </c:pt>
                <c:pt idx="62">
                  <c:v>505</c:v>
                </c:pt>
              </c:numCache>
            </c:numRef>
          </c:val>
          <c:smooth val="0"/>
        </c:ser>
        <c:marker val="1"/>
        <c:axId val="36278319"/>
        <c:axId val="58069416"/>
      </c:lineChart>
      <c:catAx>
        <c:axId val="36278319"/>
        <c:scaling>
          <c:orientation val="minMax"/>
        </c:scaling>
        <c:axPos val="b"/>
        <c:title>
          <c:tx>
            <c:rich>
              <a:bodyPr vert="horz" rot="0" anchor="ctr"/>
              <a:lstStyle/>
              <a:p>
                <a:pPr algn="ctr">
                  <a:defRPr/>
                </a:pPr>
                <a:r>
                  <a:rPr lang="en-US" cap="none" sz="1025" b="1" i="0" u="none" baseline="0">
                    <a:latin typeface="Arial"/>
                    <a:ea typeface="Arial"/>
                    <a:cs typeface="Arial"/>
                  </a:rPr>
                  <a:t>Time (Year)</a:t>
                </a:r>
              </a:p>
            </c:rich>
          </c:tx>
          <c:layout>
            <c:manualLayout>
              <c:xMode val="factor"/>
              <c:yMode val="factor"/>
              <c:x val="-0.007"/>
              <c:y val="0.00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latin typeface="Arial"/>
                <a:ea typeface="Arial"/>
                <a:cs typeface="Arial"/>
              </a:defRPr>
            </a:pPr>
          </a:p>
        </c:txPr>
        <c:crossAx val="58069416"/>
        <c:crosses val="autoZero"/>
        <c:auto val="1"/>
        <c:lblOffset val="100"/>
        <c:tickLblSkip val="2"/>
        <c:noMultiLvlLbl val="0"/>
      </c:catAx>
      <c:valAx>
        <c:axId val="58069416"/>
        <c:scaling>
          <c:orientation val="minMax"/>
          <c:max val="1500"/>
          <c:min val="0"/>
        </c:scaling>
        <c:axPos val="l"/>
        <c:title>
          <c:tx>
            <c:rich>
              <a:bodyPr vert="horz" rot="-5400000" anchor="ctr"/>
              <a:lstStyle/>
              <a:p>
                <a:pPr algn="ctr">
                  <a:defRPr/>
                </a:pPr>
                <a:r>
                  <a:rPr lang="en-US" cap="none" sz="1100" b="1" i="0" u="none" baseline="0">
                    <a:latin typeface="Arial"/>
                    <a:ea typeface="Arial"/>
                    <a:cs typeface="Arial"/>
                  </a:rPr>
                  <a:t>Registration Fee (US Dollars) *</a:t>
                </a:r>
              </a:p>
            </c:rich>
          </c:tx>
          <c:layout>
            <c:manualLayout>
              <c:xMode val="factor"/>
              <c:yMode val="factor"/>
              <c:x val="-0.00425"/>
              <c:y val="-0.00075"/>
            </c:manualLayout>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6278319"/>
        <c:crossesAt val="1"/>
        <c:crossBetween val="between"/>
        <c:dispUnits/>
        <c:majorUnit val="150"/>
        <c:minorUnit val="30"/>
      </c:valAx>
      <c:spPr>
        <a:solidFill>
          <a:srgbClr val="CCFFFF"/>
        </a:solidFill>
        <a:ln w="12700">
          <a:solidFill>
            <a:srgbClr val="808080"/>
          </a:solidFill>
        </a:ln>
      </c:spPr>
    </c:plotArea>
    <c:legend>
      <c:legendPos val="r"/>
      <c:layout>
        <c:manualLayout>
          <c:xMode val="edge"/>
          <c:yMode val="edge"/>
          <c:x val="0.11875"/>
          <c:y val="0.099"/>
        </c:manualLayout>
      </c:layout>
      <c:overlay val="0"/>
    </c:legend>
    <c:plotVisOnly val="1"/>
    <c:dispBlanksAs val="gap"/>
    <c:showDLblsOverMax val="0"/>
  </c:chart>
  <c:spPr>
    <a:solidFill>
      <a:srgbClr val="FFFF99"/>
    </a:solidFill>
    <a:ln w="3175">
      <a:solidFill>
        <a:srgbClr val="FF99CC"/>
      </a:solid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FF0000"/>
                </a:solidFill>
                <a:latin typeface="Arial"/>
                <a:ea typeface="Arial"/>
                <a:cs typeface="Arial"/>
              </a:rPr>
              <a:t>Number of Abstract Accepted</a:t>
            </a:r>
            <a:r>
              <a:rPr lang="en-US" cap="none" sz="150" b="1" i="0" u="none" baseline="0">
                <a:latin typeface="Arial"/>
                <a:ea typeface="Arial"/>
                <a:cs typeface="Arial"/>
              </a:rPr>
              <a:t> by the IEEE International Ultrasonics Symposia (</a:t>
            </a:r>
            <a:r>
              <a:rPr lang="en-US" cap="none" sz="150" b="1" i="0" u="none" baseline="0">
                <a:solidFill>
                  <a:srgbClr val="0000FF"/>
                </a:solidFill>
                <a:latin typeface="Arial"/>
                <a:ea typeface="Arial"/>
                <a:cs typeface="Arial"/>
              </a:rPr>
              <a:t>1962-2008</a:t>
            </a:r>
            <a:r>
              <a:rPr lang="en-US" cap="none" sz="150" b="1" i="0" u="none" baseline="0">
                <a:latin typeface="Arial"/>
                <a:ea typeface="Arial"/>
                <a:cs typeface="Arial"/>
              </a:rPr>
              <a:t>) - </a:t>
            </a:r>
            <a:r>
              <a:rPr lang="en-US" cap="none" sz="125" b="1" i="0" u="none" baseline="0">
                <a:latin typeface="Arial"/>
                <a:ea typeface="Arial"/>
                <a:cs typeface="Arial"/>
              </a:rPr>
              <a:t>"0" values mean no proceedings published</a:t>
            </a:r>
          </a:p>
        </c:rich>
      </c:tx>
      <c:layout/>
      <c:spPr>
        <a:noFill/>
        <a:ln>
          <a:noFill/>
        </a:ln>
      </c:spPr>
    </c:title>
    <c:plotArea>
      <c:layout/>
      <c:barChart>
        <c:barDir val="col"/>
        <c:grouping val="clustered"/>
        <c:varyColors val="0"/>
        <c:ser>
          <c:idx val="0"/>
          <c:order val="0"/>
          <c:tx>
            <c:strRef>
              <c:f>'IUS Original_Data'!$AV$7</c:f>
              <c:strCache>
                <c:ptCount val="1"/>
                <c:pt idx="0">
                  <c:v>Total # Abs Accepted</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100" b="0" i="0" u="none" baseline="0">
                    <a:latin typeface="Arial"/>
                    <a:ea typeface="Arial"/>
                    <a:cs typeface="Arial"/>
                  </a:defRPr>
                </a:pPr>
              </a:p>
            </c:txPr>
            <c:dLblPos val="inEnd"/>
            <c:showLegendKey val="0"/>
            <c:showVal val="1"/>
            <c:showBubbleSize val="0"/>
            <c:showCatName val="0"/>
            <c:showSerName val="0"/>
            <c:showPercent val="0"/>
          </c:dLbls>
          <c:cat>
            <c:numRef>
              <c:f>'IUS Original_Data'!$D$9:$D$55</c:f>
              <c:numCache/>
            </c:numRef>
          </c:cat>
          <c:val>
            <c:numRef>
              <c:f>'IUS Original_Data'!$AV$9:$AV$55</c:f>
              <c:numCache/>
            </c:numRef>
          </c:val>
        </c:ser>
        <c:overlap val="100"/>
        <c:gapWidth val="50"/>
        <c:axId val="37490663"/>
        <c:axId val="1871648"/>
      </c:barChart>
      <c:catAx>
        <c:axId val="37490663"/>
        <c:scaling>
          <c:orientation val="minMax"/>
        </c:scaling>
        <c:axPos val="b"/>
        <c:title>
          <c:tx>
            <c:rich>
              <a:bodyPr vert="horz" rot="0" anchor="ctr"/>
              <a:lstStyle/>
              <a:p>
                <a:pPr algn="ctr">
                  <a:defRPr/>
                </a:pPr>
                <a:r>
                  <a:rPr lang="en-US" cap="none" sz="15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 b="0" i="0" u="none" baseline="0">
                <a:latin typeface="Arial"/>
                <a:ea typeface="Arial"/>
                <a:cs typeface="Arial"/>
              </a:defRPr>
            </a:pPr>
          </a:p>
        </c:txPr>
        <c:crossAx val="1871648"/>
        <c:crosses val="autoZero"/>
        <c:auto val="1"/>
        <c:lblOffset val="100"/>
        <c:tickLblSkip val="1"/>
        <c:noMultiLvlLbl val="0"/>
      </c:catAx>
      <c:valAx>
        <c:axId val="1871648"/>
        <c:scaling>
          <c:orientation val="minMax"/>
          <c:max val="1500"/>
          <c:min val="0"/>
        </c:scaling>
        <c:axPos val="l"/>
        <c:title>
          <c:tx>
            <c:rich>
              <a:bodyPr vert="horz" rot="-5400000" anchor="ctr"/>
              <a:lstStyle/>
              <a:p>
                <a:pPr algn="ctr">
                  <a:defRPr/>
                </a:pPr>
                <a:r>
                  <a:rPr lang="en-US" cap="none" sz="1100" b="1" i="0" u="none" baseline="0">
                    <a:latin typeface="Arial"/>
                    <a:ea typeface="Arial"/>
                    <a:cs typeface="Arial"/>
                  </a:rPr>
                  <a:t>Number of Papers</a:t>
                </a:r>
              </a:p>
            </c:rich>
          </c:tx>
          <c:layout/>
          <c:overlay val="0"/>
          <c:spPr>
            <a:noFill/>
            <a:ln>
              <a:noFill/>
            </a:ln>
          </c:spPr>
        </c:title>
        <c:majorGridlines/>
        <c:delete val="0"/>
        <c:numFmt formatCode="General" sourceLinked="1"/>
        <c:majorTickMark val="out"/>
        <c:minorTickMark val="none"/>
        <c:tickLblPos val="nextTo"/>
        <c:crossAx val="37490663"/>
        <c:crossesAt val="1"/>
        <c:crossBetween val="between"/>
        <c:dispUnits/>
        <c:majorUnit val="150"/>
        <c:minorUnit val="30"/>
      </c:valAx>
      <c:spPr>
        <a:solidFill>
          <a:srgbClr val="CCFFFF"/>
        </a:solidFill>
        <a:ln w="12700">
          <a:solidFill>
            <a:srgbClr val="808080"/>
          </a:solidFill>
        </a:ln>
      </c:spPr>
    </c:plotArea>
    <c:plotVisOnly val="1"/>
    <c:dispBlanksAs val="gap"/>
    <c:showDLblsOverMax val="0"/>
  </c:chart>
  <c:spPr>
    <a:noFill/>
    <a:ln>
      <a:noFill/>
    </a:ln>
  </c:spPr>
  <c:txPr>
    <a:bodyPr vert="horz" rot="0"/>
    <a:lstStyle/>
    <a:p>
      <a:pPr>
        <a:defRPr lang="en-US" cap="none" sz="1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FF0000"/>
                </a:solidFill>
                <a:latin typeface="Arial"/>
                <a:ea typeface="Arial"/>
                <a:cs typeface="Arial"/>
              </a:rPr>
              <a:t>Number of Attendees</a:t>
            </a:r>
            <a:r>
              <a:rPr lang="en-US" cap="none" sz="150" b="1" i="0" u="none" baseline="0">
                <a:latin typeface="Arial"/>
                <a:ea typeface="Arial"/>
                <a:cs typeface="Arial"/>
              </a:rPr>
              <a:t> of the IEEE International Ultrasonics Symposia (</a:t>
            </a:r>
            <a:r>
              <a:rPr lang="en-US" cap="none" sz="150" b="1" i="0" u="none" baseline="0">
                <a:solidFill>
                  <a:srgbClr val="0000FF"/>
                </a:solidFill>
                <a:latin typeface="Arial"/>
                <a:ea typeface="Arial"/>
                <a:cs typeface="Arial"/>
              </a:rPr>
              <a:t>1962-2008</a:t>
            </a:r>
            <a:r>
              <a:rPr lang="en-US" cap="none" sz="150" b="1" i="0" u="none" baseline="0">
                <a:latin typeface="Arial"/>
                <a:ea typeface="Arial"/>
                <a:cs typeface="Arial"/>
              </a:rPr>
              <a:t>) - </a:t>
            </a:r>
            <a:r>
              <a:rPr lang="en-US" cap="none" sz="125" b="1" i="0" u="none" baseline="0">
                <a:latin typeface="Arial"/>
                <a:ea typeface="Arial"/>
                <a:cs typeface="Arial"/>
              </a:rPr>
              <a:t> "0" values mean data are not available for those years</a:t>
            </a:r>
          </a:p>
        </c:rich>
      </c:tx>
      <c:layout/>
      <c:spPr>
        <a:noFill/>
        <a:ln>
          <a:noFill/>
        </a:ln>
      </c:spPr>
    </c:title>
    <c:plotArea>
      <c:layout/>
      <c:barChart>
        <c:barDir val="col"/>
        <c:grouping val="clustered"/>
        <c:varyColors val="0"/>
        <c:ser>
          <c:idx val="0"/>
          <c:order val="0"/>
          <c:tx>
            <c:strRef>
              <c:f>'IUS Original_Data'!$Y$7</c:f>
              <c:strCache>
                <c:ptCount val="1"/>
                <c:pt idx="0">
                  <c:v># of Attendees</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100" b="0" i="0" u="none" baseline="0">
                    <a:latin typeface="Arial"/>
                    <a:ea typeface="Arial"/>
                    <a:cs typeface="Arial"/>
                  </a:defRPr>
                </a:pPr>
              </a:p>
            </c:txPr>
            <c:dLblPos val="inEnd"/>
            <c:showLegendKey val="0"/>
            <c:showVal val="1"/>
            <c:showBubbleSize val="0"/>
            <c:showCatName val="0"/>
            <c:showSerName val="0"/>
            <c:showPercent val="0"/>
          </c:dLbls>
          <c:cat>
            <c:numRef>
              <c:f>'IUS Original_Data'!$D$9:$D$55</c:f>
              <c:numCache/>
            </c:numRef>
          </c:cat>
          <c:val>
            <c:numRef>
              <c:f>'IUS Original_Data'!$Y$9:$Y$55</c:f>
              <c:numCache/>
            </c:numRef>
          </c:val>
        </c:ser>
        <c:overlap val="100"/>
        <c:gapWidth val="50"/>
        <c:axId val="16844833"/>
        <c:axId val="17385770"/>
      </c:barChart>
      <c:catAx>
        <c:axId val="16844833"/>
        <c:scaling>
          <c:orientation val="minMax"/>
        </c:scaling>
        <c:axPos val="b"/>
        <c:title>
          <c:tx>
            <c:rich>
              <a:bodyPr vert="horz" rot="0" anchor="ctr"/>
              <a:lstStyle/>
              <a:p>
                <a:pPr algn="ctr">
                  <a:defRPr/>
                </a:pPr>
                <a:r>
                  <a:rPr lang="en-US" cap="none" sz="15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 b="0" i="0" u="none" baseline="0">
                <a:latin typeface="Arial"/>
                <a:ea typeface="Arial"/>
                <a:cs typeface="Arial"/>
              </a:defRPr>
            </a:pPr>
          </a:p>
        </c:txPr>
        <c:crossAx val="17385770"/>
        <c:crosses val="autoZero"/>
        <c:auto val="1"/>
        <c:lblOffset val="100"/>
        <c:tickLblSkip val="1"/>
        <c:noMultiLvlLbl val="0"/>
      </c:catAx>
      <c:valAx>
        <c:axId val="17385770"/>
        <c:scaling>
          <c:orientation val="minMax"/>
          <c:max val="1500"/>
          <c:min val="0"/>
        </c:scaling>
        <c:axPos val="l"/>
        <c:title>
          <c:tx>
            <c:rich>
              <a:bodyPr vert="horz" rot="-5400000" anchor="ctr"/>
              <a:lstStyle/>
              <a:p>
                <a:pPr algn="ctr">
                  <a:defRPr/>
                </a:pPr>
                <a:r>
                  <a:rPr lang="en-US" cap="none" sz="1100" b="1" i="0" u="none" baseline="0">
                    <a:latin typeface="Arial"/>
                    <a:ea typeface="Arial"/>
                    <a:cs typeface="Arial"/>
                  </a:rPr>
                  <a:t>Number of Attendees</a:t>
                </a:r>
              </a:p>
            </c:rich>
          </c:tx>
          <c:layout/>
          <c:overlay val="0"/>
          <c:spPr>
            <a:noFill/>
            <a:ln>
              <a:noFill/>
            </a:ln>
          </c:spPr>
        </c:title>
        <c:majorGridlines/>
        <c:delete val="0"/>
        <c:numFmt formatCode="General" sourceLinked="1"/>
        <c:majorTickMark val="out"/>
        <c:minorTickMark val="none"/>
        <c:tickLblPos val="nextTo"/>
        <c:crossAx val="16844833"/>
        <c:crossesAt val="1"/>
        <c:crossBetween val="between"/>
        <c:dispUnits/>
        <c:majorUnit val="150"/>
        <c:minorUnit val="30"/>
      </c:valAx>
      <c:spPr>
        <a:solidFill>
          <a:srgbClr val="CCFFFF"/>
        </a:solidFill>
        <a:ln w="12700">
          <a:solidFill>
            <a:srgbClr val="808080"/>
          </a:solidFill>
        </a:ln>
      </c:spPr>
    </c:plotArea>
    <c:plotVisOnly val="1"/>
    <c:dispBlanksAs val="gap"/>
    <c:showDLblsOverMax val="0"/>
  </c:chart>
  <c:spPr>
    <a:noFill/>
    <a:ln>
      <a:noFill/>
    </a:ln>
  </c:spPr>
  <c:txPr>
    <a:bodyPr vert="horz" rot="0"/>
    <a:lstStyle/>
    <a:p>
      <a:pPr>
        <a:defRPr lang="en-US" cap="none" sz="1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FF0000"/>
                </a:solidFill>
                <a:latin typeface="Arial"/>
                <a:ea typeface="Arial"/>
                <a:cs typeface="Arial"/>
              </a:rPr>
              <a:t>Registration Fees</a:t>
            </a:r>
            <a:r>
              <a:rPr lang="en-US" cap="none" sz="150" b="1" i="0" u="none" baseline="0">
                <a:latin typeface="Arial"/>
                <a:ea typeface="Arial"/>
                <a:cs typeface="Arial"/>
              </a:rPr>
              <a:t> of the IEEE International Ultrasonics Symposia (</a:t>
            </a:r>
            <a:r>
              <a:rPr lang="en-US" cap="none" sz="150" b="1" i="0" u="none" baseline="0">
                <a:solidFill>
                  <a:srgbClr val="0000FF"/>
                </a:solidFill>
                <a:latin typeface="Arial"/>
                <a:ea typeface="Arial"/>
                <a:cs typeface="Arial"/>
              </a:rPr>
              <a:t>1962-2008</a:t>
            </a:r>
            <a:r>
              <a:rPr lang="en-US" cap="none" sz="150" b="1" i="0" u="none" baseline="0">
                <a:latin typeface="Arial"/>
                <a:ea typeface="Arial"/>
                <a:cs typeface="Arial"/>
              </a:rPr>
              <a:t>) 
-</a:t>
            </a:r>
            <a:r>
              <a:rPr lang="en-US" cap="none" sz="125" b="1" i="0" u="none" baseline="0">
                <a:latin typeface="Arial"/>
                <a:ea typeface="Arial"/>
                <a:cs typeface="Arial"/>
              </a:rPr>
              <a:t>  "0" values mean that data are not available for those years</a:t>
            </a:r>
          </a:p>
        </c:rich>
      </c:tx>
      <c:layout/>
      <c:spPr>
        <a:noFill/>
        <a:ln>
          <a:noFill/>
        </a:ln>
      </c:spPr>
    </c:title>
    <c:plotArea>
      <c:layout/>
      <c:lineChart>
        <c:grouping val="standard"/>
        <c:varyColors val="0"/>
        <c:ser>
          <c:idx val="0"/>
          <c:order val="0"/>
          <c:tx>
            <c:strRef>
              <c:f>'IUS Original_Data'!$BG$7</c:f>
              <c:strCache>
                <c:ptCount val="1"/>
                <c:pt idx="0">
                  <c:v>Reg Fee (M, Adv)</c:v>
                </c:pt>
              </c:strCache>
            </c:strRef>
          </c:tx>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0"/>
          </c:dLbls>
          <c:cat>
            <c:numRef>
              <c:f>'IUS Original_Data'!$D$9:$D$55</c:f>
              <c:numCache/>
            </c:numRef>
          </c:cat>
          <c:val>
            <c:numRef>
              <c:f>'IUS Original_Data'!$BG$9:$BG$55</c:f>
              <c:numCache/>
            </c:numRef>
          </c:val>
          <c:smooth val="0"/>
        </c:ser>
        <c:ser>
          <c:idx val="1"/>
          <c:order val="1"/>
          <c:tx>
            <c:strRef>
              <c:f>'IUS Original_Data'!$BH$7</c:f>
              <c:strCache>
                <c:ptCount val="1"/>
                <c:pt idx="0">
                  <c:v>Reg Fee (M, On-Site)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'IUS Original_Data'!$D$9:$D$55</c:f>
              <c:numCache/>
            </c:numRef>
          </c:cat>
          <c:val>
            <c:numRef>
              <c:f>'IUS Original_Data'!$BH$9:$BH$55</c:f>
              <c:numCache/>
            </c:numRef>
          </c:val>
          <c:smooth val="0"/>
        </c:ser>
        <c:ser>
          <c:idx val="2"/>
          <c:order val="2"/>
          <c:tx>
            <c:strRef>
              <c:f>'IUS Original_Data'!$BI$7</c:f>
              <c:strCache>
                <c:ptCount val="1"/>
                <c:pt idx="0">
                  <c:v>Reg Fee (NM, Adv)</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00"/>
              </a:solidFill>
              <a:ln>
                <a:solidFill>
                  <a:srgbClr val="800000"/>
                </a:solidFill>
              </a:ln>
            </c:spPr>
          </c:marker>
          <c:cat>
            <c:numRef>
              <c:f>'IUS Original_Data'!$D$9:$D$55</c:f>
              <c:numCache/>
            </c:numRef>
          </c:cat>
          <c:val>
            <c:numRef>
              <c:f>'IUS Original_Data'!$BI$9:$BI$55</c:f>
              <c:numCache/>
            </c:numRef>
          </c:val>
          <c:smooth val="0"/>
        </c:ser>
        <c:ser>
          <c:idx val="3"/>
          <c:order val="3"/>
          <c:tx>
            <c:strRef>
              <c:f>'IUS Original_Data'!$BJ$7</c:f>
              <c:strCache>
                <c:ptCount val="1"/>
                <c:pt idx="0">
                  <c:v>Reg Fee (NM, On-Site)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0000"/>
                </a:solidFill>
              </a:ln>
            </c:spPr>
          </c:marker>
          <c:cat>
            <c:numRef>
              <c:f>'IUS Original_Data'!$D$9:$D$55</c:f>
              <c:numCache/>
            </c:numRef>
          </c:cat>
          <c:val>
            <c:numRef>
              <c:f>'IUS Original_Data'!$BJ$9:$BJ$55</c:f>
              <c:numCache/>
            </c:numRef>
          </c:val>
          <c:smooth val="0"/>
        </c:ser>
        <c:marker val="1"/>
        <c:axId val="22254203"/>
        <c:axId val="66070100"/>
      </c:lineChart>
      <c:catAx>
        <c:axId val="22254203"/>
        <c:scaling>
          <c:orientation val="minMax"/>
        </c:scaling>
        <c:axPos val="b"/>
        <c:title>
          <c:tx>
            <c:rich>
              <a:bodyPr vert="horz" rot="0" anchor="ctr"/>
              <a:lstStyle/>
              <a:p>
                <a:pPr algn="ctr">
                  <a:defRPr/>
                </a:pPr>
                <a:r>
                  <a:rPr lang="en-US" cap="none" sz="15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 b="0" i="0" u="none" baseline="0">
                <a:latin typeface="Arial"/>
                <a:ea typeface="Arial"/>
                <a:cs typeface="Arial"/>
              </a:defRPr>
            </a:pPr>
          </a:p>
        </c:txPr>
        <c:crossAx val="66070100"/>
        <c:crosses val="autoZero"/>
        <c:auto val="1"/>
        <c:lblOffset val="100"/>
        <c:tickLblSkip val="1"/>
        <c:noMultiLvlLbl val="0"/>
      </c:catAx>
      <c:valAx>
        <c:axId val="66070100"/>
        <c:scaling>
          <c:orientation val="minMax"/>
          <c:max val="1000"/>
          <c:min val="0"/>
        </c:scaling>
        <c:axPos val="l"/>
        <c:title>
          <c:tx>
            <c:rich>
              <a:bodyPr vert="horz" rot="-5400000" anchor="ctr"/>
              <a:lstStyle/>
              <a:p>
                <a:pPr algn="ctr">
                  <a:defRPr/>
                </a:pPr>
                <a:r>
                  <a:rPr lang="en-US" cap="none" sz="1100" b="1" i="0" u="none" baseline="0">
                    <a:latin typeface="Arial"/>
                    <a:ea typeface="Arial"/>
                    <a:cs typeface="Arial"/>
                  </a:rPr>
                  <a:t>Registration Fee (US Dollars)</a:t>
                </a:r>
              </a:p>
            </c:rich>
          </c:tx>
          <c:layout/>
          <c:overlay val="0"/>
          <c:spPr>
            <a:noFill/>
            <a:ln>
              <a:noFill/>
            </a:ln>
          </c:spPr>
        </c:title>
        <c:majorGridlines/>
        <c:delete val="0"/>
        <c:numFmt formatCode="General" sourceLinked="1"/>
        <c:majorTickMark val="out"/>
        <c:minorTickMark val="none"/>
        <c:tickLblPos val="nextTo"/>
        <c:crossAx val="22254203"/>
        <c:crossesAt val="1"/>
        <c:crossBetween val="between"/>
        <c:dispUnits/>
        <c:majorUnit val="100"/>
        <c:minorUnit val="20"/>
      </c:valAx>
      <c:spPr>
        <a:solidFill>
          <a:srgbClr val="CC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FF0000"/>
                </a:solidFill>
                <a:latin typeface="Arial"/>
                <a:ea typeface="Arial"/>
                <a:cs typeface="Arial"/>
              </a:rPr>
              <a:t># of Papers</a:t>
            </a:r>
            <a:r>
              <a:rPr lang="en-US" cap="none" sz="1100" b="1" i="0" u="none" baseline="0">
                <a:latin typeface="Arial"/>
                <a:ea typeface="Arial"/>
                <a:cs typeface="Arial"/>
              </a:rPr>
              <a:t> Published in the Proceedings of the IEEE International Ultrasonics Symposia (</a:t>
            </a:r>
            <a:r>
              <a:rPr lang="en-US" cap="none" sz="1100" b="1" i="0" u="none" baseline="0">
                <a:solidFill>
                  <a:srgbClr val="0000FF"/>
                </a:solidFill>
                <a:latin typeface="Arial"/>
                <a:ea typeface="Arial"/>
                <a:cs typeface="Arial"/>
              </a:rPr>
              <a:t>IUS</a:t>
            </a:r>
            <a:r>
              <a:rPr lang="en-US" cap="none" sz="1100" b="1" i="0" u="none" baseline="0">
                <a:latin typeface="Arial"/>
                <a:ea typeface="Arial"/>
                <a:cs typeface="Arial"/>
              </a:rPr>
              <a:t>) (</a:t>
            </a:r>
            <a:r>
              <a:rPr lang="en-US" cap="none" sz="1100" b="1" i="0" u="none" baseline="0">
                <a:solidFill>
                  <a:srgbClr val="0000FF"/>
                </a:solidFill>
                <a:latin typeface="Arial"/>
                <a:ea typeface="Arial"/>
                <a:cs typeface="Arial"/>
              </a:rPr>
              <a:t>Since 1959</a:t>
            </a:r>
            <a:r>
              <a:rPr lang="en-US" cap="none" sz="1100" b="1" i="0" u="none" baseline="0">
                <a:latin typeface="Arial"/>
                <a:ea typeface="Arial"/>
                <a:cs typeface="Arial"/>
              </a:rPr>
              <a:t>) - </a:t>
            </a:r>
            <a:r>
              <a:rPr lang="en-US" cap="none" sz="900" b="1" i="0" u="none" baseline="0">
                <a:latin typeface="Arial"/>
                <a:ea typeface="Arial"/>
                <a:cs typeface="Arial"/>
              </a:rPr>
              <a:t>"0" values mean no proceedings published</a:t>
            </a:r>
          </a:p>
        </c:rich>
      </c:tx>
      <c:layout>
        <c:manualLayout>
          <c:xMode val="factor"/>
          <c:yMode val="factor"/>
          <c:x val="0.041"/>
          <c:y val="-0.02075"/>
        </c:manualLayout>
      </c:layout>
      <c:spPr>
        <a:noFill/>
        <a:ln>
          <a:noFill/>
        </a:ln>
      </c:spPr>
    </c:title>
    <c:plotArea>
      <c:layout>
        <c:manualLayout>
          <c:xMode val="edge"/>
          <c:yMode val="edge"/>
          <c:x val="0.0305"/>
          <c:y val="0.11375"/>
          <c:w val="0.95925"/>
          <c:h val="0.8405"/>
        </c:manualLayout>
      </c:layout>
      <c:barChart>
        <c:barDir val="col"/>
        <c:grouping val="clustered"/>
        <c:varyColors val="0"/>
        <c:ser>
          <c:idx val="0"/>
          <c:order val="0"/>
          <c:tx>
            <c:strRef>
              <c:f>'IUS Original_Data'!$AE$7</c:f>
              <c:strCache>
                <c:ptCount val="1"/>
                <c:pt idx="0">
                  <c:v># of Papers in Proceedings</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'IUS Original_Data'!$D$8:$D$77</c:f>
              <c:numCache>
                <c:ptCount val="70"/>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pt idx="62">
                  <c:v>2023</c:v>
                </c:pt>
                <c:pt idx="63">
                  <c:v>2024</c:v>
                </c:pt>
                <c:pt idx="64">
                  <c:v>2025</c:v>
                </c:pt>
                <c:pt idx="65">
                  <c:v>2026</c:v>
                </c:pt>
                <c:pt idx="66">
                  <c:v>2027</c:v>
                </c:pt>
                <c:pt idx="67">
                  <c:v>2028</c:v>
                </c:pt>
                <c:pt idx="68">
                  <c:v>2029</c:v>
                </c:pt>
                <c:pt idx="69">
                  <c:v>2030</c:v>
                </c:pt>
              </c:numCache>
            </c:numRef>
          </c:cat>
          <c:val>
            <c:numRef>
              <c:f>'IUS Original_Data'!$AE$8:$AE$77</c:f>
              <c:numCache>
                <c:ptCount val="70"/>
                <c:pt idx="0">
                  <c:v>0</c:v>
                </c:pt>
                <c:pt idx="1">
                  <c:v>0</c:v>
                </c:pt>
                <c:pt idx="2">
                  <c:v>0</c:v>
                </c:pt>
                <c:pt idx="3">
                  <c:v>0</c:v>
                </c:pt>
                <c:pt idx="4">
                  <c:v>0</c:v>
                </c:pt>
                <c:pt idx="5">
                  <c:v>0</c:v>
                </c:pt>
                <c:pt idx="6">
                  <c:v>0</c:v>
                </c:pt>
                <c:pt idx="7">
                  <c:v>0</c:v>
                </c:pt>
                <c:pt idx="8">
                  <c:v>0</c:v>
                </c:pt>
                <c:pt idx="9">
                  <c:v>11</c:v>
                </c:pt>
                <c:pt idx="10">
                  <c:v>0</c:v>
                </c:pt>
                <c:pt idx="11">
                  <c:v>114</c:v>
                </c:pt>
                <c:pt idx="12">
                  <c:v>138</c:v>
                </c:pt>
                <c:pt idx="13">
                  <c:v>173</c:v>
                </c:pt>
                <c:pt idx="14">
                  <c:v>162</c:v>
                </c:pt>
                <c:pt idx="15">
                  <c:v>159</c:v>
                </c:pt>
                <c:pt idx="16">
                  <c:v>206</c:v>
                </c:pt>
                <c:pt idx="17">
                  <c:v>156</c:v>
                </c:pt>
                <c:pt idx="18">
                  <c:v>191</c:v>
                </c:pt>
                <c:pt idx="19">
                  <c:v>219</c:v>
                </c:pt>
                <c:pt idx="20">
                  <c:v>205</c:v>
                </c:pt>
                <c:pt idx="21">
                  <c:v>223</c:v>
                </c:pt>
                <c:pt idx="22">
                  <c:v>246</c:v>
                </c:pt>
                <c:pt idx="23">
                  <c:v>211</c:v>
                </c:pt>
                <c:pt idx="24">
                  <c:v>230</c:v>
                </c:pt>
                <c:pt idx="25">
                  <c:v>215</c:v>
                </c:pt>
                <c:pt idx="26">
                  <c:v>225</c:v>
                </c:pt>
                <c:pt idx="27">
                  <c:v>218</c:v>
                </c:pt>
                <c:pt idx="28">
                  <c:v>241</c:v>
                </c:pt>
                <c:pt idx="29">
                  <c:v>332</c:v>
                </c:pt>
                <c:pt idx="30">
                  <c:v>274</c:v>
                </c:pt>
                <c:pt idx="31">
                  <c:v>254</c:v>
                </c:pt>
                <c:pt idx="32">
                  <c:v>259</c:v>
                </c:pt>
                <c:pt idx="33">
                  <c:v>395</c:v>
                </c:pt>
                <c:pt idx="34">
                  <c:v>336</c:v>
                </c:pt>
                <c:pt idx="35">
                  <c:v>343</c:v>
                </c:pt>
                <c:pt idx="36">
                  <c:v>376</c:v>
                </c:pt>
                <c:pt idx="37">
                  <c:v>422</c:v>
                </c:pt>
                <c:pt idx="38">
                  <c:v>382</c:v>
                </c:pt>
                <c:pt idx="39">
                  <c:v>427</c:v>
                </c:pt>
                <c:pt idx="40">
                  <c:v>385</c:v>
                </c:pt>
                <c:pt idx="41">
                  <c:v>450</c:v>
                </c:pt>
                <c:pt idx="42">
                  <c:v>497</c:v>
                </c:pt>
                <c:pt idx="43">
                  <c:v>567</c:v>
                </c:pt>
                <c:pt idx="44">
                  <c:v>562</c:v>
                </c:pt>
                <c:pt idx="45">
                  <c:v>593</c:v>
                </c:pt>
                <c:pt idx="46">
                  <c:v>642</c:v>
                </c:pt>
                <c:pt idx="47">
                  <c:v>553</c:v>
                </c:pt>
                <c:pt idx="48">
                  <c:v>699</c:v>
                </c:pt>
                <c:pt idx="49">
                  <c:v>590</c:v>
                </c:pt>
                <c:pt idx="50">
                  <c:v>602</c:v>
                </c:pt>
                <c:pt idx="51">
                  <c:v>684</c:v>
                </c:pt>
                <c:pt idx="52">
                  <c:v>559</c:v>
                </c:pt>
                <c:pt idx="53">
                  <c:v>654</c:v>
                </c:pt>
                <c:pt idx="54">
                  <c:v>555</c:v>
                </c:pt>
                <c:pt idx="55">
                  <c:v>536</c:v>
                </c:pt>
                <c:pt idx="56">
                  <c:v>546</c:v>
                </c:pt>
                <c:pt idx="57">
                  <c:v>593</c:v>
                </c:pt>
                <c:pt idx="58">
                  <c:v>682</c:v>
                </c:pt>
                <c:pt idx="59">
                  <c:v>545</c:v>
                </c:pt>
                <c:pt idx="60">
                  <c:v>560</c:v>
                </c:pt>
                <c:pt idx="61">
                  <c:v>573</c:v>
                </c:pt>
                <c:pt idx="62">
                  <c:v>552</c:v>
                </c:pt>
              </c:numCache>
            </c:numRef>
          </c:val>
        </c:ser>
        <c:overlap val="100"/>
        <c:gapWidth val="50"/>
        <c:axId val="57759989"/>
        <c:axId val="50077854"/>
      </c:barChart>
      <c:catAx>
        <c:axId val="57759989"/>
        <c:scaling>
          <c:orientation val="minMax"/>
        </c:scaling>
        <c:axPos val="b"/>
        <c:title>
          <c:tx>
            <c:rich>
              <a:bodyPr vert="horz" rot="0" anchor="ctr"/>
              <a:lstStyle/>
              <a:p>
                <a:pPr algn="ctr">
                  <a:defRPr/>
                </a:pPr>
                <a:r>
                  <a:rPr lang="en-US" cap="none" sz="1000" b="1" i="0" u="none" baseline="0">
                    <a:latin typeface="Arial"/>
                    <a:ea typeface="Arial"/>
                    <a:cs typeface="Arial"/>
                  </a:rPr>
                  <a:t>Time (Year)</a:t>
                </a:r>
              </a:p>
            </c:rich>
          </c:tx>
          <c:layout>
            <c:manualLayout>
              <c:xMode val="factor"/>
              <c:yMode val="factor"/>
              <c:x val="-0.007"/>
              <c:y val="0.00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latin typeface="Arial"/>
                <a:ea typeface="Arial"/>
                <a:cs typeface="Arial"/>
              </a:defRPr>
            </a:pPr>
          </a:p>
        </c:txPr>
        <c:crossAx val="50077854"/>
        <c:crosses val="autoZero"/>
        <c:auto val="1"/>
        <c:lblOffset val="100"/>
        <c:tickLblSkip val="2"/>
        <c:noMultiLvlLbl val="0"/>
      </c:catAx>
      <c:valAx>
        <c:axId val="50077854"/>
        <c:scaling>
          <c:orientation val="minMax"/>
          <c:max val="1000"/>
          <c:min val="0"/>
        </c:scaling>
        <c:axPos val="l"/>
        <c:title>
          <c:tx>
            <c:rich>
              <a:bodyPr vert="horz" rot="-5400000" anchor="ctr"/>
              <a:lstStyle/>
              <a:p>
                <a:pPr algn="ctr">
                  <a:defRPr/>
                </a:pPr>
                <a:r>
                  <a:rPr lang="en-US" cap="none" sz="1100" b="1" i="0" u="none" baseline="0">
                    <a:latin typeface="Arial"/>
                    <a:ea typeface="Arial"/>
                    <a:cs typeface="Arial"/>
                  </a:rPr>
                  <a:t>Number of Papers *</a:t>
                </a:r>
              </a:p>
            </c:rich>
          </c:tx>
          <c:layout>
            <c:manualLayout>
              <c:xMode val="factor"/>
              <c:yMode val="factor"/>
              <c:x val="-0.00425"/>
              <c:y val="-0.00075"/>
            </c:manualLayout>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7759989"/>
        <c:crossesAt val="1"/>
        <c:crossBetween val="between"/>
        <c:dispUnits/>
        <c:majorUnit val="100"/>
        <c:minorUnit val="15"/>
      </c:valAx>
      <c:spPr>
        <a:solidFill>
          <a:srgbClr val="CCFFFF"/>
        </a:solidFill>
        <a:ln w="12700">
          <a:solidFill>
            <a:srgbClr val="808080"/>
          </a:solidFill>
        </a:ln>
      </c:spPr>
    </c:plotArea>
    <c:plotVisOnly val="1"/>
    <c:dispBlanksAs val="gap"/>
    <c:showDLblsOverMax val="0"/>
  </c:chart>
  <c:spPr>
    <a:solidFill>
      <a:srgbClr val="FFFF99"/>
    </a:solidFill>
    <a:ln w="3175">
      <a:solidFill>
        <a:srgbClr val="FF99CC"/>
      </a:solid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FF0000"/>
                </a:solidFill>
                <a:latin typeface="Arial"/>
                <a:ea typeface="Arial"/>
                <a:cs typeface="Arial"/>
              </a:rPr>
              <a:t>Number of Abstract Submitted</a:t>
            </a:r>
            <a:r>
              <a:rPr lang="en-US" cap="none" sz="150" b="1" i="0" u="none" baseline="0">
                <a:latin typeface="Arial"/>
                <a:ea typeface="Arial"/>
                <a:cs typeface="Arial"/>
              </a:rPr>
              <a:t> to the IEEE International Ultrasonics Symposia (</a:t>
            </a:r>
            <a:r>
              <a:rPr lang="en-US" cap="none" sz="150" b="1" i="0" u="none" baseline="0">
                <a:solidFill>
                  <a:srgbClr val="0000FF"/>
                </a:solidFill>
                <a:latin typeface="Arial"/>
                <a:ea typeface="Arial"/>
                <a:cs typeface="Arial"/>
              </a:rPr>
              <a:t>1962-2008</a:t>
            </a:r>
            <a:r>
              <a:rPr lang="en-US" cap="none" sz="150" b="1" i="0" u="none" baseline="0">
                <a:latin typeface="Arial"/>
                <a:ea typeface="Arial"/>
                <a:cs typeface="Arial"/>
              </a:rPr>
              <a:t>) - </a:t>
            </a:r>
            <a:r>
              <a:rPr lang="en-US" cap="none" sz="125" b="1" i="0" u="none" baseline="0">
                <a:latin typeface="Arial"/>
                <a:ea typeface="Arial"/>
                <a:cs typeface="Arial"/>
              </a:rPr>
              <a:t>"0" values mean no proceedings published</a:t>
            </a:r>
          </a:p>
        </c:rich>
      </c:tx>
      <c:layout/>
      <c:spPr>
        <a:noFill/>
        <a:ln>
          <a:noFill/>
        </a:ln>
      </c:spPr>
    </c:title>
    <c:plotArea>
      <c:layout/>
      <c:barChart>
        <c:barDir val="col"/>
        <c:grouping val="clustered"/>
        <c:varyColors val="0"/>
        <c:ser>
          <c:idx val="0"/>
          <c:order val="0"/>
          <c:tx>
            <c:strRef>
              <c:f>'IUS Original_Data'!$AP$7</c:f>
              <c:strCache>
                <c:ptCount val="1"/>
                <c:pt idx="0">
                  <c:v>Total # Abs Submitted</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'IUS Original_Data'!$D$9:$D$55</c:f>
              <c:numCache>
                <c:ptCount val="47"/>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pt idx="41">
                  <c:v>2003</c:v>
                </c:pt>
                <c:pt idx="42">
                  <c:v>2004</c:v>
                </c:pt>
                <c:pt idx="43">
                  <c:v>2005</c:v>
                </c:pt>
                <c:pt idx="44">
                  <c:v>2006</c:v>
                </c:pt>
                <c:pt idx="45">
                  <c:v>2007</c:v>
                </c:pt>
                <c:pt idx="46">
                  <c:v>2008</c:v>
                </c:pt>
              </c:numCache>
            </c:numRef>
          </c:cat>
          <c:val>
            <c:numRef>
              <c:f>'IUS Original_Data'!$AP$9:$AP$55</c:f>
              <c:numCache>
                <c:ptCount val="47"/>
                <c:pt idx="0">
                  <c:v>38</c:v>
                </c:pt>
                <c:pt idx="1">
                  <c:v>36</c:v>
                </c:pt>
                <c:pt idx="2">
                  <c:v>58</c:v>
                </c:pt>
                <c:pt idx="3">
                  <c:v>99</c:v>
                </c:pt>
                <c:pt idx="4">
                  <c:v>102</c:v>
                </c:pt>
                <c:pt idx="5">
                  <c:v>116</c:v>
                </c:pt>
                <c:pt idx="6">
                  <c:v>117</c:v>
                </c:pt>
                <c:pt idx="7">
                  <c:v>102</c:v>
                </c:pt>
                <c:pt idx="8">
                  <c:v>150</c:v>
                </c:pt>
                <c:pt idx="9">
                  <c:v>172</c:v>
                </c:pt>
                <c:pt idx="10">
                  <c:v>155</c:v>
                </c:pt>
                <c:pt idx="11">
                  <c:v>161</c:v>
                </c:pt>
                <c:pt idx="12">
                  <c:v>260</c:v>
                </c:pt>
                <c:pt idx="13">
                  <c:v>207</c:v>
                </c:pt>
                <c:pt idx="14">
                  <c:v>208</c:v>
                </c:pt>
                <c:pt idx="15">
                  <c:v>250</c:v>
                </c:pt>
                <c:pt idx="16">
                  <c:v>213</c:v>
                </c:pt>
                <c:pt idx="17">
                  <c:v>250</c:v>
                </c:pt>
                <c:pt idx="18">
                  <c:v>288</c:v>
                </c:pt>
                <c:pt idx="19">
                  <c:v>262</c:v>
                </c:pt>
                <c:pt idx="20">
                  <c:v>308</c:v>
                </c:pt>
                <c:pt idx="21">
                  <c:v>300</c:v>
                </c:pt>
                <c:pt idx="22">
                  <c:v>288</c:v>
                </c:pt>
                <c:pt idx="23">
                  <c:v>314</c:v>
                </c:pt>
                <c:pt idx="24">
                  <c:v>302</c:v>
                </c:pt>
                <c:pt idx="25">
                  <c:v>308</c:v>
                </c:pt>
                <c:pt idx="26">
                  <c:v>292</c:v>
                </c:pt>
                <c:pt idx="27">
                  <c:v>352</c:v>
                </c:pt>
                <c:pt idx="28">
                  <c:v>450</c:v>
                </c:pt>
                <c:pt idx="29">
                  <c:v>410</c:v>
                </c:pt>
                <c:pt idx="30">
                  <c:v>356</c:v>
                </c:pt>
                <c:pt idx="31">
                  <c:v>400</c:v>
                </c:pt>
                <c:pt idx="32">
                  <c:v>600</c:v>
                </c:pt>
                <c:pt idx="33">
                  <c:v>510</c:v>
                </c:pt>
                <c:pt idx="34">
                  <c:v>475</c:v>
                </c:pt>
                <c:pt idx="35">
                  <c:v>540</c:v>
                </c:pt>
                <c:pt idx="36">
                  <c:v>577</c:v>
                </c:pt>
                <c:pt idx="37">
                  <c:v>624</c:v>
                </c:pt>
                <c:pt idx="38">
                  <c:v>642</c:v>
                </c:pt>
                <c:pt idx="39">
                  <c:v>767</c:v>
                </c:pt>
                <c:pt idx="40">
                  <c:v>748</c:v>
                </c:pt>
                <c:pt idx="41">
                  <c:v>764</c:v>
                </c:pt>
                <c:pt idx="42">
                  <c:v>767</c:v>
                </c:pt>
                <c:pt idx="43">
                  <c:v>876</c:v>
                </c:pt>
                <c:pt idx="44">
                  <c:v>887</c:v>
                </c:pt>
                <c:pt idx="45">
                  <c:v>991</c:v>
                </c:pt>
                <c:pt idx="46">
                  <c:v>917</c:v>
                </c:pt>
              </c:numCache>
            </c:numRef>
          </c:val>
        </c:ser>
        <c:overlap val="100"/>
        <c:gapWidth val="50"/>
        <c:axId val="48047503"/>
        <c:axId val="29774344"/>
      </c:barChart>
      <c:catAx>
        <c:axId val="48047503"/>
        <c:scaling>
          <c:orientation val="minMax"/>
        </c:scaling>
        <c:axPos val="b"/>
        <c:title>
          <c:tx>
            <c:rich>
              <a:bodyPr vert="horz" rot="0" anchor="ctr"/>
              <a:lstStyle/>
              <a:p>
                <a:pPr algn="ctr">
                  <a:defRPr/>
                </a:pPr>
                <a:r>
                  <a:rPr lang="en-US" cap="none" sz="150" b="1" i="0" u="none" baseline="0">
                    <a:latin typeface="Arial"/>
                    <a:ea typeface="Arial"/>
                    <a:cs typeface="Arial"/>
                  </a:rPr>
                  <a:t>Time (Year)</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 b="0" i="0" u="none" baseline="0">
                <a:latin typeface="Arial"/>
                <a:ea typeface="Arial"/>
                <a:cs typeface="Arial"/>
              </a:defRPr>
            </a:pPr>
          </a:p>
        </c:txPr>
        <c:crossAx val="29774344"/>
        <c:crosses val="autoZero"/>
        <c:auto val="1"/>
        <c:lblOffset val="100"/>
        <c:tickLblSkip val="1"/>
        <c:noMultiLvlLbl val="0"/>
      </c:catAx>
      <c:valAx>
        <c:axId val="29774344"/>
        <c:scaling>
          <c:orientation val="minMax"/>
          <c:max val="1500"/>
          <c:min val="0"/>
        </c:scaling>
        <c:axPos val="l"/>
        <c:title>
          <c:tx>
            <c:rich>
              <a:bodyPr vert="horz" rot="-5400000" anchor="ctr"/>
              <a:lstStyle/>
              <a:p>
                <a:pPr algn="ctr">
                  <a:defRPr/>
                </a:pPr>
                <a:r>
                  <a:rPr lang="en-US" cap="none" sz="1100" b="1" i="0" u="none" baseline="0">
                    <a:latin typeface="Arial"/>
                    <a:ea typeface="Arial"/>
                    <a:cs typeface="Arial"/>
                  </a:rPr>
                  <a:t>Number of Abstracts</a:t>
                </a:r>
              </a:p>
            </c:rich>
          </c:tx>
          <c:layout/>
          <c:overlay val="0"/>
          <c:spPr>
            <a:noFill/>
            <a:ln>
              <a:noFill/>
            </a:ln>
          </c:spPr>
        </c:title>
        <c:majorGridlines/>
        <c:delete val="0"/>
        <c:numFmt formatCode="General" sourceLinked="1"/>
        <c:majorTickMark val="out"/>
        <c:minorTickMark val="none"/>
        <c:tickLblPos val="nextTo"/>
        <c:crossAx val="48047503"/>
        <c:crossesAt val="1"/>
        <c:crossBetween val="between"/>
        <c:dispUnits/>
        <c:majorUnit val="150"/>
        <c:minorUnit val="30"/>
      </c:valAx>
      <c:spPr>
        <a:solidFill>
          <a:srgbClr val="CCFFFF"/>
        </a:solidFill>
        <a:ln w="12700">
          <a:solidFill>
            <a:srgbClr val="808080"/>
          </a:solidFill>
        </a:ln>
      </c:spPr>
    </c:plotArea>
    <c:plotVisOnly val="1"/>
    <c:dispBlanksAs val="gap"/>
    <c:showDLblsOverMax val="0"/>
  </c:chart>
  <c:spPr>
    <a:noFill/>
    <a:ln>
      <a:noFill/>
    </a:ln>
  </c:spPr>
  <c:txPr>
    <a:bodyPr vert="horz" rot="0"/>
    <a:lstStyle/>
    <a:p>
      <a:pPr>
        <a:defRPr lang="en-US" cap="none" sz="1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FF0000"/>
                </a:solidFill>
                <a:latin typeface="Arial"/>
                <a:ea typeface="Arial"/>
                <a:cs typeface="Arial"/>
              </a:rPr>
              <a:t># of Abstracts Accepted vs Rejected</a:t>
            </a:r>
            <a:r>
              <a:rPr lang="en-US" cap="none" sz="1100" b="1" i="0" u="none" baseline="0">
                <a:latin typeface="Arial"/>
                <a:ea typeface="Arial"/>
                <a:cs typeface="Arial"/>
              </a:rPr>
              <a:t> by the IEEE International Ultrasonics Symposia (</a:t>
            </a:r>
            <a:r>
              <a:rPr lang="en-US" cap="none" sz="1100" b="1" i="0" u="none" baseline="0">
                <a:solidFill>
                  <a:srgbClr val="0000FF"/>
                </a:solidFill>
                <a:latin typeface="Arial"/>
                <a:ea typeface="Arial"/>
                <a:cs typeface="Arial"/>
              </a:rPr>
              <a:t>IUS</a:t>
            </a:r>
            <a:r>
              <a:rPr lang="en-US" cap="none" sz="1100" b="1" i="0" u="none" baseline="0">
                <a:latin typeface="Arial"/>
                <a:ea typeface="Arial"/>
                <a:cs typeface="Arial"/>
              </a:rPr>
              <a:t>) (</a:t>
            </a:r>
            <a:r>
              <a:rPr lang="en-US" cap="none" sz="1100" b="1" i="0" u="none" baseline="0">
                <a:solidFill>
                  <a:srgbClr val="0000FF"/>
                </a:solidFill>
                <a:latin typeface="Arial"/>
                <a:ea typeface="Arial"/>
                <a:cs typeface="Arial"/>
              </a:rPr>
              <a:t>Since 1959</a:t>
            </a:r>
            <a:r>
              <a:rPr lang="en-US" cap="none" sz="1100" b="1" i="0" u="none" baseline="0">
                <a:latin typeface="Arial"/>
                <a:ea typeface="Arial"/>
                <a:cs typeface="Arial"/>
              </a:rPr>
              <a:t>) </a:t>
            </a:r>
            <a:r>
              <a:rPr lang="en-US" cap="none" sz="900" b="1" i="0" u="none" baseline="0">
                <a:latin typeface="Arial"/>
                <a:ea typeface="Arial"/>
                <a:cs typeface="Arial"/>
              </a:rPr>
              <a:t>- "0" means that the rejection data are not available for those years</a:t>
            </a:r>
          </a:p>
        </c:rich>
      </c:tx>
      <c:layout>
        <c:manualLayout>
          <c:xMode val="factor"/>
          <c:yMode val="factor"/>
          <c:x val="0.041"/>
          <c:y val="-0.02075"/>
        </c:manualLayout>
      </c:layout>
      <c:spPr>
        <a:noFill/>
        <a:ln>
          <a:noFill/>
        </a:ln>
      </c:spPr>
    </c:title>
    <c:plotArea>
      <c:layout>
        <c:manualLayout>
          <c:xMode val="edge"/>
          <c:yMode val="edge"/>
          <c:x val="0.0305"/>
          <c:y val="0.14475"/>
          <c:w val="0.95925"/>
          <c:h val="0.80575"/>
        </c:manualLayout>
      </c:layout>
      <c:barChart>
        <c:barDir val="col"/>
        <c:grouping val="stacked"/>
        <c:varyColors val="0"/>
        <c:ser>
          <c:idx val="0"/>
          <c:order val="0"/>
          <c:tx>
            <c:strRef>
              <c:f>'IUS Original_Data'!$AV$7</c:f>
              <c:strCache>
                <c:ptCount val="1"/>
                <c:pt idx="0">
                  <c:v>Total # Abs Accepted</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numRef>
              <c:f>'IUS Original_Data'!$D$8:$D$77</c:f>
              <c:numCache>
                <c:ptCount val="70"/>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pt idx="62">
                  <c:v>2023</c:v>
                </c:pt>
                <c:pt idx="63">
                  <c:v>2024</c:v>
                </c:pt>
                <c:pt idx="64">
                  <c:v>2025</c:v>
                </c:pt>
                <c:pt idx="65">
                  <c:v>2026</c:v>
                </c:pt>
                <c:pt idx="66">
                  <c:v>2027</c:v>
                </c:pt>
                <c:pt idx="67">
                  <c:v>2028</c:v>
                </c:pt>
                <c:pt idx="68">
                  <c:v>2029</c:v>
                </c:pt>
                <c:pt idx="69">
                  <c:v>2030</c:v>
                </c:pt>
              </c:numCache>
            </c:numRef>
          </c:cat>
          <c:val>
            <c:numRef>
              <c:f>'IUS Original_Data'!$AV$8:$AV$77</c:f>
              <c:numCache>
                <c:ptCount val="70"/>
                <c:pt idx="0">
                  <c:v>15</c:v>
                </c:pt>
                <c:pt idx="1">
                  <c:v>38</c:v>
                </c:pt>
                <c:pt idx="2">
                  <c:v>36</c:v>
                </c:pt>
                <c:pt idx="3">
                  <c:v>58</c:v>
                </c:pt>
                <c:pt idx="4">
                  <c:v>99</c:v>
                </c:pt>
                <c:pt idx="5">
                  <c:v>102</c:v>
                </c:pt>
                <c:pt idx="6">
                  <c:v>106</c:v>
                </c:pt>
                <c:pt idx="7">
                  <c:v>112</c:v>
                </c:pt>
                <c:pt idx="8">
                  <c:v>101</c:v>
                </c:pt>
                <c:pt idx="9">
                  <c:v>130</c:v>
                </c:pt>
                <c:pt idx="10">
                  <c:v>172</c:v>
                </c:pt>
                <c:pt idx="11">
                  <c:v>155</c:v>
                </c:pt>
                <c:pt idx="12">
                  <c:v>161</c:v>
                </c:pt>
                <c:pt idx="13">
                  <c:v>195</c:v>
                </c:pt>
                <c:pt idx="14">
                  <c:v>189</c:v>
                </c:pt>
                <c:pt idx="15">
                  <c:v>190</c:v>
                </c:pt>
                <c:pt idx="16">
                  <c:v>221</c:v>
                </c:pt>
                <c:pt idx="17">
                  <c:v>187</c:v>
                </c:pt>
                <c:pt idx="18">
                  <c:v>219</c:v>
                </c:pt>
                <c:pt idx="19">
                  <c:v>245</c:v>
                </c:pt>
                <c:pt idx="20">
                  <c:v>244</c:v>
                </c:pt>
                <c:pt idx="21">
                  <c:v>259</c:v>
                </c:pt>
                <c:pt idx="22">
                  <c:v>281</c:v>
                </c:pt>
                <c:pt idx="23">
                  <c:v>253</c:v>
                </c:pt>
                <c:pt idx="24">
                  <c:v>256</c:v>
                </c:pt>
                <c:pt idx="25">
                  <c:v>239</c:v>
                </c:pt>
                <c:pt idx="26">
                  <c:v>230</c:v>
                </c:pt>
                <c:pt idx="27">
                  <c:v>252</c:v>
                </c:pt>
                <c:pt idx="28">
                  <c:v>266</c:v>
                </c:pt>
                <c:pt idx="29">
                  <c:v>390</c:v>
                </c:pt>
                <c:pt idx="30">
                  <c:v>315</c:v>
                </c:pt>
                <c:pt idx="31">
                  <c:v>290</c:v>
                </c:pt>
                <c:pt idx="32">
                  <c:v>297</c:v>
                </c:pt>
                <c:pt idx="33">
                  <c:v>444</c:v>
                </c:pt>
                <c:pt idx="34">
                  <c:v>393</c:v>
                </c:pt>
                <c:pt idx="35">
                  <c:v>391</c:v>
                </c:pt>
                <c:pt idx="36">
                  <c:v>423</c:v>
                </c:pt>
                <c:pt idx="37">
                  <c:v>463</c:v>
                </c:pt>
                <c:pt idx="38">
                  <c:v>440</c:v>
                </c:pt>
                <c:pt idx="39">
                  <c:v>469</c:v>
                </c:pt>
                <c:pt idx="40">
                  <c:v>529</c:v>
                </c:pt>
                <c:pt idx="41">
                  <c:v>508</c:v>
                </c:pt>
                <c:pt idx="42">
                  <c:v>561</c:v>
                </c:pt>
                <c:pt idx="43">
                  <c:v>636</c:v>
                </c:pt>
                <c:pt idx="44">
                  <c:v>647</c:v>
                </c:pt>
                <c:pt idx="45">
                  <c:v>710</c:v>
                </c:pt>
                <c:pt idx="46">
                  <c:v>793</c:v>
                </c:pt>
                <c:pt idx="47">
                  <c:v>674</c:v>
                </c:pt>
                <c:pt idx="48">
                  <c:v>878</c:v>
                </c:pt>
                <c:pt idx="49">
                  <c:v>683</c:v>
                </c:pt>
                <c:pt idx="50">
                  <c:v>720</c:v>
                </c:pt>
                <c:pt idx="51">
                  <c:v>899</c:v>
                </c:pt>
                <c:pt idx="52">
                  <c:v>755</c:v>
                </c:pt>
                <c:pt idx="53">
                  <c:v>959</c:v>
                </c:pt>
                <c:pt idx="54">
                  <c:v>796</c:v>
                </c:pt>
                <c:pt idx="55">
                  <c:v>852</c:v>
                </c:pt>
                <c:pt idx="56">
                  <c:v>945</c:v>
                </c:pt>
                <c:pt idx="57">
                  <c:v>1049</c:v>
                </c:pt>
                <c:pt idx="58">
                  <c:v>1113</c:v>
                </c:pt>
                <c:pt idx="59">
                  <c:v>1055</c:v>
                </c:pt>
                <c:pt idx="60">
                  <c:v>1126</c:v>
                </c:pt>
                <c:pt idx="61">
                  <c:v>1202</c:v>
                </c:pt>
                <c:pt idx="62">
                  <c:v>1209</c:v>
                </c:pt>
                <c:pt idx="63">
                  <c:v>0</c:v>
                </c:pt>
                <c:pt idx="64">
                  <c:v>0</c:v>
                </c:pt>
                <c:pt idx="65">
                  <c:v>0</c:v>
                </c:pt>
                <c:pt idx="66">
                  <c:v>0</c:v>
                </c:pt>
                <c:pt idx="67">
                  <c:v>0</c:v>
                </c:pt>
                <c:pt idx="68">
                  <c:v>0</c:v>
                </c:pt>
                <c:pt idx="69">
                  <c:v>0</c:v>
                </c:pt>
              </c:numCache>
            </c:numRef>
          </c:val>
        </c:ser>
        <c:ser>
          <c:idx val="1"/>
          <c:order val="1"/>
          <c:tx>
            <c:strRef>
              <c:f>'IUS Original_Data'!$BC$7</c:f>
              <c:strCache>
                <c:ptCount val="1"/>
                <c:pt idx="0">
                  <c:v>Total # Abs Rejected</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'IUS Original_Data'!$D$8:$D$77</c:f>
              <c:numCache>
                <c:ptCount val="70"/>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pt idx="62">
                  <c:v>2023</c:v>
                </c:pt>
                <c:pt idx="63">
                  <c:v>2024</c:v>
                </c:pt>
                <c:pt idx="64">
                  <c:v>2025</c:v>
                </c:pt>
                <c:pt idx="65">
                  <c:v>2026</c:v>
                </c:pt>
                <c:pt idx="66">
                  <c:v>2027</c:v>
                </c:pt>
                <c:pt idx="67">
                  <c:v>2028</c:v>
                </c:pt>
                <c:pt idx="68">
                  <c:v>2029</c:v>
                </c:pt>
                <c:pt idx="69">
                  <c:v>2030</c:v>
                </c:pt>
              </c:numCache>
            </c:numRef>
          </c:cat>
          <c:val>
            <c:numRef>
              <c:f>'IUS Original_Data'!$BC$8:$BC$77</c:f>
              <c:numCache>
                <c:ptCount val="70"/>
                <c:pt idx="0">
                  <c:v>0</c:v>
                </c:pt>
                <c:pt idx="1">
                  <c:v>0</c:v>
                </c:pt>
                <c:pt idx="2">
                  <c:v>0</c:v>
                </c:pt>
                <c:pt idx="3">
                  <c:v>0</c:v>
                </c:pt>
                <c:pt idx="4">
                  <c:v>0</c:v>
                </c:pt>
                <c:pt idx="5">
                  <c:v>0</c:v>
                </c:pt>
                <c:pt idx="6">
                  <c:v>10</c:v>
                </c:pt>
                <c:pt idx="7">
                  <c:v>5</c:v>
                </c:pt>
                <c:pt idx="8">
                  <c:v>1</c:v>
                </c:pt>
                <c:pt idx="9">
                  <c:v>20</c:v>
                </c:pt>
                <c:pt idx="10">
                  <c:v>0</c:v>
                </c:pt>
                <c:pt idx="11">
                  <c:v>0</c:v>
                </c:pt>
                <c:pt idx="12">
                  <c:v>0</c:v>
                </c:pt>
                <c:pt idx="13">
                  <c:v>65</c:v>
                </c:pt>
                <c:pt idx="14">
                  <c:v>18</c:v>
                </c:pt>
                <c:pt idx="15">
                  <c:v>18</c:v>
                </c:pt>
                <c:pt idx="16">
                  <c:v>29</c:v>
                </c:pt>
                <c:pt idx="17">
                  <c:v>26</c:v>
                </c:pt>
                <c:pt idx="18">
                  <c:v>31</c:v>
                </c:pt>
                <c:pt idx="19">
                  <c:v>43</c:v>
                </c:pt>
                <c:pt idx="20">
                  <c:v>18</c:v>
                </c:pt>
                <c:pt idx="21">
                  <c:v>49</c:v>
                </c:pt>
                <c:pt idx="22">
                  <c:v>19</c:v>
                </c:pt>
                <c:pt idx="23">
                  <c:v>35</c:v>
                </c:pt>
                <c:pt idx="24">
                  <c:v>58</c:v>
                </c:pt>
                <c:pt idx="25">
                  <c:v>63</c:v>
                </c:pt>
                <c:pt idx="26">
                  <c:v>78</c:v>
                </c:pt>
                <c:pt idx="27">
                  <c:v>40</c:v>
                </c:pt>
                <c:pt idx="28">
                  <c:v>86</c:v>
                </c:pt>
                <c:pt idx="29">
                  <c:v>60</c:v>
                </c:pt>
                <c:pt idx="30">
                  <c:v>95</c:v>
                </c:pt>
                <c:pt idx="31">
                  <c:v>66</c:v>
                </c:pt>
                <c:pt idx="32">
                  <c:v>103</c:v>
                </c:pt>
                <c:pt idx="33">
                  <c:v>156</c:v>
                </c:pt>
                <c:pt idx="34">
                  <c:v>117</c:v>
                </c:pt>
                <c:pt idx="35">
                  <c:v>84</c:v>
                </c:pt>
                <c:pt idx="36">
                  <c:v>117</c:v>
                </c:pt>
                <c:pt idx="37">
                  <c:v>114</c:v>
                </c:pt>
                <c:pt idx="38">
                  <c:v>184</c:v>
                </c:pt>
                <c:pt idx="39">
                  <c:v>173</c:v>
                </c:pt>
                <c:pt idx="40">
                  <c:v>238</c:v>
                </c:pt>
                <c:pt idx="41">
                  <c:v>240</c:v>
                </c:pt>
                <c:pt idx="42">
                  <c:v>203</c:v>
                </c:pt>
                <c:pt idx="43">
                  <c:v>131</c:v>
                </c:pt>
                <c:pt idx="44">
                  <c:v>229</c:v>
                </c:pt>
                <c:pt idx="45">
                  <c:v>177</c:v>
                </c:pt>
                <c:pt idx="46">
                  <c:v>198</c:v>
                </c:pt>
                <c:pt idx="47">
                  <c:v>243</c:v>
                </c:pt>
                <c:pt idx="48">
                  <c:v>205</c:v>
                </c:pt>
                <c:pt idx="49">
                  <c:v>170</c:v>
                </c:pt>
                <c:pt idx="50">
                  <c:v>163</c:v>
                </c:pt>
                <c:pt idx="51">
                  <c:v>268</c:v>
                </c:pt>
                <c:pt idx="52">
                  <c:v>189</c:v>
                </c:pt>
                <c:pt idx="53">
                  <c:v>263</c:v>
                </c:pt>
                <c:pt idx="54">
                  <c:v>232</c:v>
                </c:pt>
                <c:pt idx="55">
                  <c:v>341</c:v>
                </c:pt>
                <c:pt idx="56">
                  <c:v>365</c:v>
                </c:pt>
                <c:pt idx="57">
                  <c:v>277</c:v>
                </c:pt>
                <c:pt idx="58">
                  <c:v>202</c:v>
                </c:pt>
                <c:pt idx="59">
                  <c:v>271</c:v>
                </c:pt>
                <c:pt idx="60">
                  <c:v>297</c:v>
                </c:pt>
                <c:pt idx="61">
                  <c:v>365</c:v>
                </c:pt>
                <c:pt idx="62">
                  <c:v>351</c:v>
                </c:pt>
                <c:pt idx="63">
                  <c:v>0</c:v>
                </c:pt>
                <c:pt idx="64">
                  <c:v>0</c:v>
                </c:pt>
                <c:pt idx="65">
                  <c:v>0</c:v>
                </c:pt>
                <c:pt idx="66">
                  <c:v>0</c:v>
                </c:pt>
                <c:pt idx="67">
                  <c:v>0</c:v>
                </c:pt>
                <c:pt idx="68">
                  <c:v>0</c:v>
                </c:pt>
                <c:pt idx="69">
                  <c:v>0</c:v>
                </c:pt>
              </c:numCache>
            </c:numRef>
          </c:val>
        </c:ser>
        <c:overlap val="100"/>
        <c:gapWidth val="50"/>
        <c:axId val="66642505"/>
        <c:axId val="62911634"/>
      </c:barChart>
      <c:catAx>
        <c:axId val="66642505"/>
        <c:scaling>
          <c:orientation val="minMax"/>
        </c:scaling>
        <c:axPos val="b"/>
        <c:title>
          <c:tx>
            <c:rich>
              <a:bodyPr vert="horz" rot="0" anchor="ctr"/>
              <a:lstStyle/>
              <a:p>
                <a:pPr algn="ctr">
                  <a:defRPr/>
                </a:pPr>
                <a:r>
                  <a:rPr lang="en-US" cap="none" sz="1125" b="1" i="0" u="none" baseline="0">
                    <a:latin typeface="Arial"/>
                    <a:ea typeface="Arial"/>
                    <a:cs typeface="Arial"/>
                  </a:rPr>
                  <a:t>Time (Year)</a:t>
                </a:r>
              </a:p>
            </c:rich>
          </c:tx>
          <c:layout>
            <c:manualLayout>
              <c:xMode val="factor"/>
              <c:yMode val="factor"/>
              <c:x val="-0.007"/>
              <c:y val="0.00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latin typeface="Arial"/>
                <a:ea typeface="Arial"/>
                <a:cs typeface="Arial"/>
              </a:defRPr>
            </a:pPr>
          </a:p>
        </c:txPr>
        <c:crossAx val="62911634"/>
        <c:crosses val="autoZero"/>
        <c:auto val="1"/>
        <c:lblOffset val="100"/>
        <c:tickLblSkip val="2"/>
        <c:noMultiLvlLbl val="0"/>
      </c:catAx>
      <c:valAx>
        <c:axId val="62911634"/>
        <c:scaling>
          <c:orientation val="minMax"/>
          <c:max val="2000"/>
          <c:min val="0"/>
        </c:scaling>
        <c:axPos val="l"/>
        <c:title>
          <c:tx>
            <c:rich>
              <a:bodyPr vert="horz" rot="-5400000" anchor="ctr"/>
              <a:lstStyle/>
              <a:p>
                <a:pPr algn="ctr">
                  <a:defRPr/>
                </a:pPr>
                <a:r>
                  <a:rPr lang="en-US" cap="none" sz="1100" b="1" i="0" u="none" baseline="0">
                    <a:latin typeface="Arial"/>
                    <a:ea typeface="Arial"/>
                    <a:cs typeface="Arial"/>
                  </a:rPr>
                  <a:t>Number of Abstracts *</a:t>
                </a:r>
              </a:p>
            </c:rich>
          </c:tx>
          <c:layout>
            <c:manualLayout>
              <c:xMode val="factor"/>
              <c:yMode val="factor"/>
              <c:x val="-0.00425"/>
              <c:y val="-0.00075"/>
            </c:manualLayout>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6642505"/>
        <c:crossesAt val="1"/>
        <c:crossBetween val="between"/>
        <c:dispUnits/>
        <c:majorUnit val="200"/>
        <c:minorUnit val="40"/>
      </c:valAx>
      <c:spPr>
        <a:solidFill>
          <a:srgbClr val="CCFFFF"/>
        </a:solidFill>
        <a:ln w="12700">
          <a:solidFill>
            <a:srgbClr val="808080"/>
          </a:solidFill>
        </a:ln>
      </c:spPr>
    </c:plotArea>
    <c:legend>
      <c:legendPos val="r"/>
      <c:layout>
        <c:manualLayout>
          <c:xMode val="edge"/>
          <c:yMode val="edge"/>
          <c:x val="0.372"/>
          <c:y val="0.128"/>
        </c:manualLayout>
      </c:layout>
      <c:overlay val="0"/>
    </c:legend>
    <c:plotVisOnly val="1"/>
    <c:dispBlanksAs val="gap"/>
    <c:showDLblsOverMax val="0"/>
  </c:chart>
  <c:spPr>
    <a:solidFill>
      <a:srgbClr val="FFFF99"/>
    </a:solidFill>
    <a:ln w="3175">
      <a:solidFill>
        <a:srgbClr val="FF99CC"/>
      </a:solid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Estimated </a:t>
            </a:r>
            <a:r>
              <a:rPr lang="en-US" cap="none" sz="1100" b="1" i="0" u="none" baseline="0">
                <a:solidFill>
                  <a:srgbClr val="FF0000"/>
                </a:solidFill>
                <a:latin typeface="Arial"/>
                <a:ea typeface="Arial"/>
                <a:cs typeface="Arial"/>
              </a:rPr>
              <a:t>Maximum # of People</a:t>
            </a:r>
            <a:r>
              <a:rPr lang="en-US" cap="none" sz="1100" b="1" i="0" u="none" baseline="0">
                <a:latin typeface="Arial"/>
                <a:ea typeface="Arial"/>
                <a:cs typeface="Arial"/>
              </a:rPr>
              <a:t> in Oral Sessions of Each of the Five Groups of the IEEE International Ultrasonics Symposia (</a:t>
            </a:r>
            <a:r>
              <a:rPr lang="en-US" cap="none" sz="1100" b="1" i="0" u="none" baseline="0">
                <a:solidFill>
                  <a:srgbClr val="0000FF"/>
                </a:solidFill>
                <a:latin typeface="Arial"/>
                <a:ea typeface="Arial"/>
                <a:cs typeface="Arial"/>
              </a:rPr>
              <a:t>IUS</a:t>
            </a:r>
            <a:r>
              <a:rPr lang="en-US" cap="none" sz="1100" b="1" i="0" u="none" baseline="0">
                <a:latin typeface="Arial"/>
                <a:ea typeface="Arial"/>
                <a:cs typeface="Arial"/>
              </a:rPr>
              <a:t>) (</a:t>
            </a:r>
            <a:r>
              <a:rPr lang="en-US" cap="none" sz="1100" b="1" i="0" u="none" baseline="0">
                <a:solidFill>
                  <a:srgbClr val="0000FF"/>
                </a:solidFill>
                <a:latin typeface="Arial"/>
                <a:ea typeface="Arial"/>
                <a:cs typeface="Arial"/>
              </a:rPr>
              <a:t>Since 1959</a:t>
            </a:r>
            <a:r>
              <a:rPr lang="en-US" cap="none" sz="1100" b="1" i="0" u="none" baseline="0">
                <a:latin typeface="Arial"/>
                <a:ea typeface="Arial"/>
                <a:cs typeface="Arial"/>
              </a:rPr>
              <a:t>) 
-</a:t>
            </a:r>
            <a:r>
              <a:rPr lang="en-US" cap="none" sz="900" b="1" i="0" u="none" baseline="0">
                <a:latin typeface="Arial"/>
                <a:ea typeface="Arial"/>
                <a:cs typeface="Arial"/>
              </a:rPr>
              <a:t>  "0" values mean that data are not available for those years</a:t>
            </a:r>
          </a:p>
        </c:rich>
      </c:tx>
      <c:layout>
        <c:manualLayout>
          <c:xMode val="factor"/>
          <c:yMode val="factor"/>
          <c:x val="0.041"/>
          <c:y val="-0.02075"/>
        </c:manualLayout>
      </c:layout>
      <c:spPr>
        <a:noFill/>
        <a:ln>
          <a:noFill/>
        </a:ln>
      </c:spPr>
    </c:title>
    <c:plotArea>
      <c:layout>
        <c:manualLayout>
          <c:xMode val="edge"/>
          <c:yMode val="edge"/>
          <c:x val="0.0305"/>
          <c:y val="0.18175"/>
          <c:w val="0.96075"/>
          <c:h val="0.7685"/>
        </c:manualLayout>
      </c:layout>
      <c:barChart>
        <c:barDir val="col"/>
        <c:grouping val="stacked"/>
        <c:varyColors val="0"/>
        <c:ser>
          <c:idx val="0"/>
          <c:order val="0"/>
          <c:tx>
            <c:strRef>
              <c:f>'IUS Original_Data'!$BO$7</c:f>
              <c:strCache>
                <c:ptCount val="1"/>
                <c:pt idx="0">
                  <c:v>Group I (Medical)</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'IUS Original_Data'!$D$8:$D$77</c:f>
              <c:numCache>
                <c:ptCount val="70"/>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pt idx="62">
                  <c:v>2023</c:v>
                </c:pt>
                <c:pt idx="63">
                  <c:v>2024</c:v>
                </c:pt>
                <c:pt idx="64">
                  <c:v>2025</c:v>
                </c:pt>
                <c:pt idx="65">
                  <c:v>2026</c:v>
                </c:pt>
                <c:pt idx="66">
                  <c:v>2027</c:v>
                </c:pt>
                <c:pt idx="67">
                  <c:v>2028</c:v>
                </c:pt>
                <c:pt idx="68">
                  <c:v>2029</c:v>
                </c:pt>
                <c:pt idx="69">
                  <c:v>2030</c:v>
                </c:pt>
              </c:numCache>
            </c:numRef>
          </c:cat>
          <c:val>
            <c:numRef>
              <c:f>'IUS Original_Data'!$BO$8:$BO$77</c:f>
              <c:numCache>
                <c:ptCount val="70"/>
                <c:pt idx="47">
                  <c:v>200</c:v>
                </c:pt>
              </c:numCache>
            </c:numRef>
          </c:val>
        </c:ser>
        <c:ser>
          <c:idx val="1"/>
          <c:order val="1"/>
          <c:tx>
            <c:strRef>
              <c:f>'IUS Original_Data'!$BP$7</c:f>
              <c:strCache>
                <c:ptCount val="1"/>
                <c:pt idx="0">
                  <c:v>Group II (Sensor/NDE/Industry)</c:v>
                </c:pt>
              </c:strCache>
            </c:strRef>
          </c:tx>
          <c:spPr>
            <a:solidFill>
              <a:srgbClr val="FF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'IUS Original_Data'!$D$8:$D$77</c:f>
              <c:numCache>
                <c:ptCount val="70"/>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pt idx="62">
                  <c:v>2023</c:v>
                </c:pt>
                <c:pt idx="63">
                  <c:v>2024</c:v>
                </c:pt>
                <c:pt idx="64">
                  <c:v>2025</c:v>
                </c:pt>
                <c:pt idx="65">
                  <c:v>2026</c:v>
                </c:pt>
                <c:pt idx="66">
                  <c:v>2027</c:v>
                </c:pt>
                <c:pt idx="67">
                  <c:v>2028</c:v>
                </c:pt>
                <c:pt idx="68">
                  <c:v>2029</c:v>
                </c:pt>
                <c:pt idx="69">
                  <c:v>2030</c:v>
                </c:pt>
              </c:numCache>
            </c:numRef>
          </c:cat>
          <c:val>
            <c:numRef>
              <c:f>'IUS Original_Data'!$BP$8:$BP$77</c:f>
              <c:numCache>
                <c:ptCount val="70"/>
                <c:pt idx="47">
                  <c:v>245</c:v>
                </c:pt>
              </c:numCache>
            </c:numRef>
          </c:val>
        </c:ser>
        <c:ser>
          <c:idx val="2"/>
          <c:order val="2"/>
          <c:tx>
            <c:strRef>
              <c:f>'IUS Original_Data'!$BQ$7</c:f>
              <c:strCache>
                <c:ptCount val="1"/>
                <c:pt idx="0">
                  <c:v>Group III (PhyAcou)</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'IUS Original_Data'!$D$8:$D$77</c:f>
              <c:numCache>
                <c:ptCount val="70"/>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pt idx="62">
                  <c:v>2023</c:v>
                </c:pt>
                <c:pt idx="63">
                  <c:v>2024</c:v>
                </c:pt>
                <c:pt idx="64">
                  <c:v>2025</c:v>
                </c:pt>
                <c:pt idx="65">
                  <c:v>2026</c:v>
                </c:pt>
                <c:pt idx="66">
                  <c:v>2027</c:v>
                </c:pt>
                <c:pt idx="67">
                  <c:v>2028</c:v>
                </c:pt>
                <c:pt idx="68">
                  <c:v>2029</c:v>
                </c:pt>
                <c:pt idx="69">
                  <c:v>2030</c:v>
                </c:pt>
              </c:numCache>
            </c:numRef>
          </c:cat>
          <c:val>
            <c:numRef>
              <c:f>'IUS Original_Data'!$BQ$8:$BQ$77</c:f>
              <c:numCache>
                <c:ptCount val="70"/>
                <c:pt idx="47">
                  <c:v>95</c:v>
                </c:pt>
              </c:numCache>
            </c:numRef>
          </c:val>
        </c:ser>
        <c:ser>
          <c:idx val="3"/>
          <c:order val="3"/>
          <c:tx>
            <c:strRef>
              <c:f>'IUS Original_Data'!$BR$7</c:f>
              <c:strCache>
                <c:ptCount val="1"/>
                <c:pt idx="0">
                  <c:v>Group IV (SAW/FBAR/MEMS)</c:v>
                </c:pt>
              </c:strCache>
            </c:strRef>
          </c:tx>
          <c:spPr>
            <a:solidFill>
              <a:srgbClr val="8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'IUS Original_Data'!$D$8:$D$77</c:f>
              <c:numCache>
                <c:ptCount val="70"/>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pt idx="62">
                  <c:v>2023</c:v>
                </c:pt>
                <c:pt idx="63">
                  <c:v>2024</c:v>
                </c:pt>
                <c:pt idx="64">
                  <c:v>2025</c:v>
                </c:pt>
                <c:pt idx="65">
                  <c:v>2026</c:v>
                </c:pt>
                <c:pt idx="66">
                  <c:v>2027</c:v>
                </c:pt>
                <c:pt idx="67">
                  <c:v>2028</c:v>
                </c:pt>
                <c:pt idx="68">
                  <c:v>2029</c:v>
                </c:pt>
                <c:pt idx="69">
                  <c:v>2030</c:v>
                </c:pt>
              </c:numCache>
            </c:numRef>
          </c:cat>
          <c:val>
            <c:numRef>
              <c:f>'IUS Original_Data'!$BR$8:$BR$77</c:f>
              <c:numCache>
                <c:ptCount val="70"/>
                <c:pt idx="47">
                  <c:v>150</c:v>
                </c:pt>
              </c:numCache>
            </c:numRef>
          </c:val>
        </c:ser>
        <c:ser>
          <c:idx val="4"/>
          <c:order val="4"/>
          <c:tx>
            <c:strRef>
              <c:f>'IUS Original_Data'!$BS$7</c:f>
              <c:strCache>
                <c:ptCount val="1"/>
                <c:pt idx="0">
                  <c:v>Group V (Trans/TransMat)</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'IUS Original_Data'!$D$8:$D$77</c:f>
              <c:numCache>
                <c:ptCount val="70"/>
                <c:pt idx="0">
                  <c:v>1959</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pt idx="62">
                  <c:v>2023</c:v>
                </c:pt>
                <c:pt idx="63">
                  <c:v>2024</c:v>
                </c:pt>
                <c:pt idx="64">
                  <c:v>2025</c:v>
                </c:pt>
                <c:pt idx="65">
                  <c:v>2026</c:v>
                </c:pt>
                <c:pt idx="66">
                  <c:v>2027</c:v>
                </c:pt>
                <c:pt idx="67">
                  <c:v>2028</c:v>
                </c:pt>
                <c:pt idx="68">
                  <c:v>2029</c:v>
                </c:pt>
                <c:pt idx="69">
                  <c:v>2030</c:v>
                </c:pt>
              </c:numCache>
            </c:numRef>
          </c:cat>
          <c:val>
            <c:numRef>
              <c:f>'IUS Original_Data'!$BS$8:$BS$77</c:f>
              <c:numCache>
                <c:ptCount val="70"/>
                <c:pt idx="47">
                  <c:v>100</c:v>
                </c:pt>
              </c:numCache>
            </c:numRef>
          </c:val>
        </c:ser>
        <c:overlap val="100"/>
        <c:gapWidth val="50"/>
        <c:axId val="29333795"/>
        <c:axId val="62677564"/>
      </c:barChart>
      <c:catAx>
        <c:axId val="29333795"/>
        <c:scaling>
          <c:orientation val="minMax"/>
        </c:scaling>
        <c:axPos val="b"/>
        <c:title>
          <c:tx>
            <c:rich>
              <a:bodyPr vert="horz" rot="0" anchor="ctr"/>
              <a:lstStyle/>
              <a:p>
                <a:pPr algn="ctr">
                  <a:defRPr/>
                </a:pPr>
                <a:r>
                  <a:rPr lang="en-US" cap="none" sz="1000" b="1" i="0" u="none" baseline="0">
                    <a:latin typeface="Arial"/>
                    <a:ea typeface="Arial"/>
                    <a:cs typeface="Arial"/>
                  </a:rPr>
                  <a:t>Time (Year)</a:t>
                </a:r>
              </a:p>
            </c:rich>
          </c:tx>
          <c:layout>
            <c:manualLayout>
              <c:xMode val="factor"/>
              <c:yMode val="factor"/>
              <c:x val="-0.007"/>
              <c:y val="0.00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latin typeface="Arial"/>
                <a:ea typeface="Arial"/>
                <a:cs typeface="Arial"/>
              </a:defRPr>
            </a:pPr>
          </a:p>
        </c:txPr>
        <c:crossAx val="62677564"/>
        <c:crosses val="autoZero"/>
        <c:auto val="1"/>
        <c:lblOffset val="100"/>
        <c:tickLblSkip val="2"/>
        <c:noMultiLvlLbl val="0"/>
      </c:catAx>
      <c:valAx>
        <c:axId val="62677564"/>
        <c:scaling>
          <c:orientation val="minMax"/>
          <c:max val="1500"/>
          <c:min val="0"/>
        </c:scaling>
        <c:axPos val="l"/>
        <c:title>
          <c:tx>
            <c:rich>
              <a:bodyPr vert="horz" rot="-5400000" anchor="ctr"/>
              <a:lstStyle/>
              <a:p>
                <a:pPr algn="ctr">
                  <a:defRPr/>
                </a:pPr>
                <a:r>
                  <a:rPr lang="en-US" cap="none" sz="1100" b="1" i="0" u="none" baseline="0">
                    <a:latin typeface="Arial"/>
                    <a:ea typeface="Arial"/>
                    <a:cs typeface="Arial"/>
                  </a:rPr>
                  <a:t>Number of People *</a:t>
                </a:r>
              </a:p>
            </c:rich>
          </c:tx>
          <c:layout>
            <c:manualLayout>
              <c:xMode val="factor"/>
              <c:yMode val="factor"/>
              <c:x val="-0.00425"/>
              <c:y val="-0.00075"/>
            </c:manualLayout>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9333795"/>
        <c:crossesAt val="1"/>
        <c:crossBetween val="between"/>
        <c:dispUnits/>
        <c:majorUnit val="150"/>
        <c:minorUnit val="30"/>
      </c:valAx>
      <c:spPr>
        <a:solidFill>
          <a:srgbClr val="CCFFFF"/>
        </a:solidFill>
        <a:ln w="12700">
          <a:solidFill>
            <a:srgbClr val="808080"/>
          </a:solidFill>
        </a:ln>
      </c:spPr>
    </c:plotArea>
    <c:legend>
      <c:legendPos val="t"/>
      <c:layout>
        <c:manualLayout>
          <c:xMode val="edge"/>
          <c:yMode val="edge"/>
          <c:x val="0.02025"/>
          <c:y val="0.13225"/>
        </c:manualLayout>
      </c:layout>
      <c:overlay val="0"/>
    </c:legend>
    <c:plotVisOnly val="1"/>
    <c:dispBlanksAs val="gap"/>
    <c:showDLblsOverMax val="0"/>
  </c:chart>
  <c:spPr>
    <a:solidFill>
      <a:srgbClr val="FFFF99"/>
    </a:solidFill>
    <a:ln w="3175">
      <a:solidFill>
        <a:srgbClr val="FF99CC"/>
      </a:solid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 Id="rId7" Type="http://schemas.openxmlformats.org/officeDocument/2006/relationships/chart" Target="/xl/charts/chart12.xml" /><Relationship Id="rId8" Type="http://schemas.openxmlformats.org/officeDocument/2006/relationships/chart" Target="/xl/charts/chart13.xml" /><Relationship Id="rId9" Type="http://schemas.openxmlformats.org/officeDocument/2006/relationships/chart" Target="/xl/charts/chart14.xml" /><Relationship Id="rId10" Type="http://schemas.openxmlformats.org/officeDocument/2006/relationships/chart" Target="/xl/charts/chart15.xml" /><Relationship Id="rId11" Type="http://schemas.openxmlformats.org/officeDocument/2006/relationships/chart" Target="/xl/charts/chart16.xml" /><Relationship Id="rId12" Type="http://schemas.openxmlformats.org/officeDocument/2006/relationships/chart" Target="/xl/charts/chart17.xml" /><Relationship Id="rId13" Type="http://schemas.openxmlformats.org/officeDocument/2006/relationships/chart" Target="/xl/charts/chart18.xml" /><Relationship Id="rId14" Type="http://schemas.openxmlformats.org/officeDocument/2006/relationships/chart" Target="/xl/charts/chart19.xml" /><Relationship Id="rId15" Type="http://schemas.openxmlformats.org/officeDocument/2006/relationships/chart" Target="/xl/charts/chart20.xml" /><Relationship Id="rId16" Type="http://schemas.openxmlformats.org/officeDocument/2006/relationships/chart" Target="/xl/charts/chart21.xml" /><Relationship Id="rId17" Type="http://schemas.openxmlformats.org/officeDocument/2006/relationships/chart" Target="/xl/charts/chart22.xml" /><Relationship Id="rId18" Type="http://schemas.openxmlformats.org/officeDocument/2006/relationships/chart" Target="/xl/charts/chart2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57</xdr:row>
      <xdr:rowOff>0</xdr:rowOff>
    </xdr:from>
    <xdr:to>
      <xdr:col>60</xdr:col>
      <xdr:colOff>428625</xdr:colOff>
      <xdr:row>57</xdr:row>
      <xdr:rowOff>0</xdr:rowOff>
    </xdr:to>
    <xdr:graphicFrame>
      <xdr:nvGraphicFramePr>
        <xdr:cNvPr id="1" name="Chart 25"/>
        <xdr:cNvGraphicFramePr/>
      </xdr:nvGraphicFramePr>
      <xdr:xfrm>
        <a:off x="428625" y="10572750"/>
        <a:ext cx="32365950" cy="0"/>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57</xdr:row>
      <xdr:rowOff>0</xdr:rowOff>
    </xdr:from>
    <xdr:to>
      <xdr:col>60</xdr:col>
      <xdr:colOff>438150</xdr:colOff>
      <xdr:row>57</xdr:row>
      <xdr:rowOff>0</xdr:rowOff>
    </xdr:to>
    <xdr:graphicFrame>
      <xdr:nvGraphicFramePr>
        <xdr:cNvPr id="2" name="Chart 26"/>
        <xdr:cNvGraphicFramePr/>
      </xdr:nvGraphicFramePr>
      <xdr:xfrm>
        <a:off x="428625" y="10572750"/>
        <a:ext cx="32375475" cy="0"/>
      </xdr:xfrm>
      <a:graphic>
        <a:graphicData uri="http://schemas.openxmlformats.org/drawingml/2006/chart">
          <c:chart xmlns:c="http://schemas.openxmlformats.org/drawingml/2006/chart" r:id="rId2"/>
        </a:graphicData>
      </a:graphic>
    </xdr:graphicFrame>
    <xdr:clientData/>
  </xdr:twoCellAnchor>
  <xdr:twoCellAnchor>
    <xdr:from>
      <xdr:col>3</xdr:col>
      <xdr:colOff>0</xdr:colOff>
      <xdr:row>57</xdr:row>
      <xdr:rowOff>0</xdr:rowOff>
    </xdr:from>
    <xdr:to>
      <xdr:col>60</xdr:col>
      <xdr:colOff>447675</xdr:colOff>
      <xdr:row>57</xdr:row>
      <xdr:rowOff>0</xdr:rowOff>
    </xdr:to>
    <xdr:graphicFrame>
      <xdr:nvGraphicFramePr>
        <xdr:cNvPr id="3" name="Chart 27"/>
        <xdr:cNvGraphicFramePr/>
      </xdr:nvGraphicFramePr>
      <xdr:xfrm>
        <a:off x="428625" y="10572750"/>
        <a:ext cx="32385000" cy="0"/>
      </xdr:xfrm>
      <a:graphic>
        <a:graphicData uri="http://schemas.openxmlformats.org/drawingml/2006/chart">
          <c:chart xmlns:c="http://schemas.openxmlformats.org/drawingml/2006/chart" r:id="rId3"/>
        </a:graphicData>
      </a:graphic>
    </xdr:graphicFrame>
    <xdr:clientData/>
  </xdr:twoCellAnchor>
  <xdr:twoCellAnchor>
    <xdr:from>
      <xdr:col>3</xdr:col>
      <xdr:colOff>0</xdr:colOff>
      <xdr:row>57</xdr:row>
      <xdr:rowOff>0</xdr:rowOff>
    </xdr:from>
    <xdr:to>
      <xdr:col>60</xdr:col>
      <xdr:colOff>438150</xdr:colOff>
      <xdr:row>57</xdr:row>
      <xdr:rowOff>0</xdr:rowOff>
    </xdr:to>
    <xdr:graphicFrame>
      <xdr:nvGraphicFramePr>
        <xdr:cNvPr id="4" name="Chart 28"/>
        <xdr:cNvGraphicFramePr/>
      </xdr:nvGraphicFramePr>
      <xdr:xfrm>
        <a:off x="428625" y="10572750"/>
        <a:ext cx="32375475" cy="0"/>
      </xdr:xfrm>
      <a:graphic>
        <a:graphicData uri="http://schemas.openxmlformats.org/drawingml/2006/chart">
          <c:chart xmlns:c="http://schemas.openxmlformats.org/drawingml/2006/chart" r:id="rId4"/>
        </a:graphicData>
      </a:graphic>
    </xdr:graphicFrame>
    <xdr:clientData/>
  </xdr:twoCellAnchor>
  <xdr:twoCellAnchor>
    <xdr:from>
      <xdr:col>3</xdr:col>
      <xdr:colOff>0</xdr:colOff>
      <xdr:row>57</xdr:row>
      <xdr:rowOff>0</xdr:rowOff>
    </xdr:from>
    <xdr:to>
      <xdr:col>60</xdr:col>
      <xdr:colOff>447675</xdr:colOff>
      <xdr:row>57</xdr:row>
      <xdr:rowOff>0</xdr:rowOff>
    </xdr:to>
    <xdr:graphicFrame>
      <xdr:nvGraphicFramePr>
        <xdr:cNvPr id="5" name="Chart 29"/>
        <xdr:cNvGraphicFramePr/>
      </xdr:nvGraphicFramePr>
      <xdr:xfrm>
        <a:off x="428625" y="10572750"/>
        <a:ext cx="32385000" cy="0"/>
      </xdr:xfrm>
      <a:graphic>
        <a:graphicData uri="http://schemas.openxmlformats.org/drawingml/2006/chart">
          <c:chart xmlns:c="http://schemas.openxmlformats.org/drawingml/2006/chart" r:id="rId5"/>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0.425</cdr:x>
      <cdr:y>0.55525</cdr:y>
    </cdr:from>
    <cdr:to>
      <cdr:x>0.43575</cdr:x>
      <cdr:y>0.58325</cdr:y>
    </cdr:to>
    <cdr:sp>
      <cdr:nvSpPr>
        <cdr:cNvPr id="1" name="TextBox 1"/>
        <cdr:cNvSpPr txBox="1">
          <a:spLocks noChangeArrowheads="1"/>
        </cdr:cNvSpPr>
      </cdr:nvSpPr>
      <cdr:spPr>
        <a:xfrm>
          <a:off x="2819400" y="2600325"/>
          <a:ext cx="66675" cy="13335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194</xdr:row>
      <xdr:rowOff>0</xdr:rowOff>
    </xdr:from>
    <xdr:ext cx="6638925" cy="4686300"/>
    <xdr:graphicFrame>
      <xdr:nvGraphicFramePr>
        <xdr:cNvPr id="1" name="Chart 6"/>
        <xdr:cNvGraphicFramePr/>
      </xdr:nvGraphicFramePr>
      <xdr:xfrm>
        <a:off x="447675" y="31413450"/>
        <a:ext cx="6638925" cy="4686300"/>
      </xdr:xfrm>
      <a:graphic>
        <a:graphicData uri="http://schemas.openxmlformats.org/drawingml/2006/chart">
          <c:chart xmlns:c="http://schemas.openxmlformats.org/drawingml/2006/chart" r:id="rId1"/>
        </a:graphicData>
      </a:graphic>
    </xdr:graphicFrame>
    <xdr:clientData/>
  </xdr:oneCellAnchor>
  <xdr:twoCellAnchor>
    <xdr:from>
      <xdr:col>1</xdr:col>
      <xdr:colOff>0</xdr:colOff>
      <xdr:row>223</xdr:row>
      <xdr:rowOff>0</xdr:rowOff>
    </xdr:from>
    <xdr:to>
      <xdr:col>11</xdr:col>
      <xdr:colOff>114300</xdr:colOff>
      <xdr:row>223</xdr:row>
      <xdr:rowOff>0</xdr:rowOff>
    </xdr:to>
    <xdr:graphicFrame>
      <xdr:nvGraphicFramePr>
        <xdr:cNvPr id="2" name="Chart 7"/>
        <xdr:cNvGraphicFramePr/>
      </xdr:nvGraphicFramePr>
      <xdr:xfrm>
        <a:off x="447675" y="36109275"/>
        <a:ext cx="6991350" cy="0"/>
      </xdr:xfrm>
      <a:graphic>
        <a:graphicData uri="http://schemas.openxmlformats.org/drawingml/2006/chart">
          <c:chart xmlns:c="http://schemas.openxmlformats.org/drawingml/2006/chart" r:id="rId2"/>
        </a:graphicData>
      </a:graphic>
    </xdr:graphicFrame>
    <xdr:clientData/>
  </xdr:twoCellAnchor>
  <xdr:oneCellAnchor>
    <xdr:from>
      <xdr:col>1</xdr:col>
      <xdr:colOff>0</xdr:colOff>
      <xdr:row>163</xdr:row>
      <xdr:rowOff>0</xdr:rowOff>
    </xdr:from>
    <xdr:ext cx="6638925" cy="4695825"/>
    <xdr:graphicFrame>
      <xdr:nvGraphicFramePr>
        <xdr:cNvPr id="3" name="Chart 8"/>
        <xdr:cNvGraphicFramePr/>
      </xdr:nvGraphicFramePr>
      <xdr:xfrm>
        <a:off x="447675" y="26393775"/>
        <a:ext cx="6638925" cy="4695825"/>
      </xdr:xfrm>
      <a:graphic>
        <a:graphicData uri="http://schemas.openxmlformats.org/drawingml/2006/chart">
          <c:chart xmlns:c="http://schemas.openxmlformats.org/drawingml/2006/chart" r:id="rId3"/>
        </a:graphicData>
      </a:graphic>
    </xdr:graphicFrame>
    <xdr:clientData/>
  </xdr:oneCellAnchor>
  <xdr:oneCellAnchor>
    <xdr:from>
      <xdr:col>1</xdr:col>
      <xdr:colOff>0</xdr:colOff>
      <xdr:row>287</xdr:row>
      <xdr:rowOff>0</xdr:rowOff>
    </xdr:from>
    <xdr:ext cx="6638925" cy="4695825"/>
    <xdr:graphicFrame>
      <xdr:nvGraphicFramePr>
        <xdr:cNvPr id="4" name="Chart 11"/>
        <xdr:cNvGraphicFramePr/>
      </xdr:nvGraphicFramePr>
      <xdr:xfrm>
        <a:off x="447675" y="46472475"/>
        <a:ext cx="6638925" cy="4695825"/>
      </xdr:xfrm>
      <a:graphic>
        <a:graphicData uri="http://schemas.openxmlformats.org/drawingml/2006/chart">
          <c:chart xmlns:c="http://schemas.openxmlformats.org/drawingml/2006/chart" r:id="rId4"/>
        </a:graphicData>
      </a:graphic>
    </xdr:graphicFrame>
    <xdr:clientData/>
  </xdr:oneCellAnchor>
  <xdr:oneCellAnchor>
    <xdr:from>
      <xdr:col>1</xdr:col>
      <xdr:colOff>0</xdr:colOff>
      <xdr:row>319</xdr:row>
      <xdr:rowOff>0</xdr:rowOff>
    </xdr:from>
    <xdr:ext cx="6638925" cy="4686300"/>
    <xdr:graphicFrame>
      <xdr:nvGraphicFramePr>
        <xdr:cNvPr id="5" name="Chart 12"/>
        <xdr:cNvGraphicFramePr/>
      </xdr:nvGraphicFramePr>
      <xdr:xfrm>
        <a:off x="447675" y="51654075"/>
        <a:ext cx="6638925" cy="4686300"/>
      </xdr:xfrm>
      <a:graphic>
        <a:graphicData uri="http://schemas.openxmlformats.org/drawingml/2006/chart">
          <c:chart xmlns:c="http://schemas.openxmlformats.org/drawingml/2006/chart" r:id="rId5"/>
        </a:graphicData>
      </a:graphic>
    </xdr:graphicFrame>
    <xdr:clientData/>
  </xdr:oneCellAnchor>
  <xdr:oneCellAnchor>
    <xdr:from>
      <xdr:col>1</xdr:col>
      <xdr:colOff>0</xdr:colOff>
      <xdr:row>350</xdr:row>
      <xdr:rowOff>0</xdr:rowOff>
    </xdr:from>
    <xdr:ext cx="6638925" cy="4695825"/>
    <xdr:graphicFrame>
      <xdr:nvGraphicFramePr>
        <xdr:cNvPr id="6" name="Chart 16"/>
        <xdr:cNvGraphicFramePr/>
      </xdr:nvGraphicFramePr>
      <xdr:xfrm>
        <a:off x="447675" y="56673750"/>
        <a:ext cx="6638925" cy="4695825"/>
      </xdr:xfrm>
      <a:graphic>
        <a:graphicData uri="http://schemas.openxmlformats.org/drawingml/2006/chart">
          <c:chart xmlns:c="http://schemas.openxmlformats.org/drawingml/2006/chart" r:id="rId6"/>
        </a:graphicData>
      </a:graphic>
    </xdr:graphicFrame>
    <xdr:clientData/>
  </xdr:oneCellAnchor>
  <xdr:oneCellAnchor>
    <xdr:from>
      <xdr:col>1</xdr:col>
      <xdr:colOff>0</xdr:colOff>
      <xdr:row>381</xdr:row>
      <xdr:rowOff>0</xdr:rowOff>
    </xdr:from>
    <xdr:ext cx="6638925" cy="4705350"/>
    <xdr:graphicFrame>
      <xdr:nvGraphicFramePr>
        <xdr:cNvPr id="7" name="Chart 17"/>
        <xdr:cNvGraphicFramePr/>
      </xdr:nvGraphicFramePr>
      <xdr:xfrm>
        <a:off x="447675" y="61693425"/>
        <a:ext cx="6638925" cy="4705350"/>
      </xdr:xfrm>
      <a:graphic>
        <a:graphicData uri="http://schemas.openxmlformats.org/drawingml/2006/chart">
          <c:chart xmlns:c="http://schemas.openxmlformats.org/drawingml/2006/chart" r:id="rId7"/>
        </a:graphicData>
      </a:graphic>
    </xdr:graphicFrame>
    <xdr:clientData/>
  </xdr:oneCellAnchor>
  <xdr:oneCellAnchor>
    <xdr:from>
      <xdr:col>1</xdr:col>
      <xdr:colOff>0</xdr:colOff>
      <xdr:row>412</xdr:row>
      <xdr:rowOff>0</xdr:rowOff>
    </xdr:from>
    <xdr:ext cx="6638925" cy="4686300"/>
    <xdr:graphicFrame>
      <xdr:nvGraphicFramePr>
        <xdr:cNvPr id="8" name="Chart 18"/>
        <xdr:cNvGraphicFramePr/>
      </xdr:nvGraphicFramePr>
      <xdr:xfrm>
        <a:off x="447675" y="66713100"/>
        <a:ext cx="6638925" cy="4686300"/>
      </xdr:xfrm>
      <a:graphic>
        <a:graphicData uri="http://schemas.openxmlformats.org/drawingml/2006/chart">
          <c:chart xmlns:c="http://schemas.openxmlformats.org/drawingml/2006/chart" r:id="rId8"/>
        </a:graphicData>
      </a:graphic>
    </xdr:graphicFrame>
    <xdr:clientData/>
  </xdr:oneCellAnchor>
  <xdr:oneCellAnchor>
    <xdr:from>
      <xdr:col>1</xdr:col>
      <xdr:colOff>0</xdr:colOff>
      <xdr:row>443</xdr:row>
      <xdr:rowOff>0</xdr:rowOff>
    </xdr:from>
    <xdr:ext cx="6638925" cy="4695825"/>
    <xdr:graphicFrame>
      <xdr:nvGraphicFramePr>
        <xdr:cNvPr id="9" name="Chart 19"/>
        <xdr:cNvGraphicFramePr/>
      </xdr:nvGraphicFramePr>
      <xdr:xfrm>
        <a:off x="447675" y="71732775"/>
        <a:ext cx="6638925" cy="4695825"/>
      </xdr:xfrm>
      <a:graphic>
        <a:graphicData uri="http://schemas.openxmlformats.org/drawingml/2006/chart">
          <c:chart xmlns:c="http://schemas.openxmlformats.org/drawingml/2006/chart" r:id="rId9"/>
        </a:graphicData>
      </a:graphic>
    </xdr:graphicFrame>
    <xdr:clientData/>
  </xdr:oneCellAnchor>
  <xdr:twoCellAnchor>
    <xdr:from>
      <xdr:col>1</xdr:col>
      <xdr:colOff>0</xdr:colOff>
      <xdr:row>225</xdr:row>
      <xdr:rowOff>0</xdr:rowOff>
    </xdr:from>
    <xdr:to>
      <xdr:col>8</xdr:col>
      <xdr:colOff>438150</xdr:colOff>
      <xdr:row>254</xdr:row>
      <xdr:rowOff>0</xdr:rowOff>
    </xdr:to>
    <xdr:graphicFrame>
      <xdr:nvGraphicFramePr>
        <xdr:cNvPr id="10" name="Chart 29"/>
        <xdr:cNvGraphicFramePr/>
      </xdr:nvGraphicFramePr>
      <xdr:xfrm>
        <a:off x="447675" y="36433125"/>
        <a:ext cx="6638925" cy="4695825"/>
      </xdr:xfrm>
      <a:graphic>
        <a:graphicData uri="http://schemas.openxmlformats.org/drawingml/2006/chart">
          <c:chart xmlns:c="http://schemas.openxmlformats.org/drawingml/2006/chart" r:id="rId10"/>
        </a:graphicData>
      </a:graphic>
    </xdr:graphicFrame>
    <xdr:clientData/>
  </xdr:twoCellAnchor>
  <xdr:twoCellAnchor>
    <xdr:from>
      <xdr:col>1</xdr:col>
      <xdr:colOff>0</xdr:colOff>
      <xdr:row>101</xdr:row>
      <xdr:rowOff>0</xdr:rowOff>
    </xdr:from>
    <xdr:to>
      <xdr:col>9</xdr:col>
      <xdr:colOff>0</xdr:colOff>
      <xdr:row>130</xdr:row>
      <xdr:rowOff>9525</xdr:rowOff>
    </xdr:to>
    <xdr:graphicFrame>
      <xdr:nvGraphicFramePr>
        <xdr:cNvPr id="11" name="Chart 30"/>
        <xdr:cNvGraphicFramePr/>
      </xdr:nvGraphicFramePr>
      <xdr:xfrm>
        <a:off x="447675" y="16354425"/>
        <a:ext cx="6648450" cy="4705350"/>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131</xdr:row>
      <xdr:rowOff>0</xdr:rowOff>
    </xdr:from>
    <xdr:to>
      <xdr:col>9</xdr:col>
      <xdr:colOff>0</xdr:colOff>
      <xdr:row>131</xdr:row>
      <xdr:rowOff>0</xdr:rowOff>
    </xdr:to>
    <xdr:graphicFrame>
      <xdr:nvGraphicFramePr>
        <xdr:cNvPr id="12" name="Chart 35"/>
        <xdr:cNvGraphicFramePr/>
      </xdr:nvGraphicFramePr>
      <xdr:xfrm>
        <a:off x="447675" y="21212175"/>
        <a:ext cx="6648450" cy="0"/>
      </xdr:xfrm>
      <a:graphic>
        <a:graphicData uri="http://schemas.openxmlformats.org/drawingml/2006/chart">
          <c:chart xmlns:c="http://schemas.openxmlformats.org/drawingml/2006/chart" r:id="rId12"/>
        </a:graphicData>
      </a:graphic>
    </xdr:graphicFrame>
    <xdr:clientData/>
  </xdr:twoCellAnchor>
  <xdr:twoCellAnchor>
    <xdr:from>
      <xdr:col>12</xdr:col>
      <xdr:colOff>0</xdr:colOff>
      <xdr:row>131</xdr:row>
      <xdr:rowOff>0</xdr:rowOff>
    </xdr:from>
    <xdr:to>
      <xdr:col>18</xdr:col>
      <xdr:colOff>942975</xdr:colOff>
      <xdr:row>131</xdr:row>
      <xdr:rowOff>0</xdr:rowOff>
    </xdr:to>
    <xdr:graphicFrame>
      <xdr:nvGraphicFramePr>
        <xdr:cNvPr id="13" name="Chart 36"/>
        <xdr:cNvGraphicFramePr/>
      </xdr:nvGraphicFramePr>
      <xdr:xfrm>
        <a:off x="7439025" y="21212175"/>
        <a:ext cx="6696075" cy="0"/>
      </xdr:xfrm>
      <a:graphic>
        <a:graphicData uri="http://schemas.openxmlformats.org/drawingml/2006/chart">
          <c:chart xmlns:c="http://schemas.openxmlformats.org/drawingml/2006/chart" r:id="rId13"/>
        </a:graphicData>
      </a:graphic>
    </xdr:graphicFrame>
    <xdr:clientData/>
  </xdr:twoCellAnchor>
  <xdr:twoCellAnchor>
    <xdr:from>
      <xdr:col>1</xdr:col>
      <xdr:colOff>0</xdr:colOff>
      <xdr:row>132</xdr:row>
      <xdr:rowOff>0</xdr:rowOff>
    </xdr:from>
    <xdr:to>
      <xdr:col>9</xdr:col>
      <xdr:colOff>0</xdr:colOff>
      <xdr:row>161</xdr:row>
      <xdr:rowOff>9525</xdr:rowOff>
    </xdr:to>
    <xdr:graphicFrame>
      <xdr:nvGraphicFramePr>
        <xdr:cNvPr id="14" name="Chart 39"/>
        <xdr:cNvGraphicFramePr/>
      </xdr:nvGraphicFramePr>
      <xdr:xfrm>
        <a:off x="447675" y="21374100"/>
        <a:ext cx="6648450" cy="4705350"/>
      </xdr:xfrm>
      <a:graphic>
        <a:graphicData uri="http://schemas.openxmlformats.org/drawingml/2006/chart">
          <c:chart xmlns:c="http://schemas.openxmlformats.org/drawingml/2006/chart" r:id="rId14"/>
        </a:graphicData>
      </a:graphic>
    </xdr:graphicFrame>
    <xdr:clientData/>
  </xdr:twoCellAnchor>
  <xdr:twoCellAnchor>
    <xdr:from>
      <xdr:col>1</xdr:col>
      <xdr:colOff>0</xdr:colOff>
      <xdr:row>70</xdr:row>
      <xdr:rowOff>0</xdr:rowOff>
    </xdr:from>
    <xdr:to>
      <xdr:col>9</xdr:col>
      <xdr:colOff>19050</xdr:colOff>
      <xdr:row>99</xdr:row>
      <xdr:rowOff>9525</xdr:rowOff>
    </xdr:to>
    <xdr:graphicFrame>
      <xdr:nvGraphicFramePr>
        <xdr:cNvPr id="15" name="Chart 42"/>
        <xdr:cNvGraphicFramePr/>
      </xdr:nvGraphicFramePr>
      <xdr:xfrm>
        <a:off x="447675" y="11334750"/>
        <a:ext cx="6667500" cy="4705350"/>
      </xdr:xfrm>
      <a:graphic>
        <a:graphicData uri="http://schemas.openxmlformats.org/drawingml/2006/chart">
          <c:chart xmlns:c="http://schemas.openxmlformats.org/drawingml/2006/chart" r:id="rId15"/>
        </a:graphicData>
      </a:graphic>
    </xdr:graphicFrame>
    <xdr:clientData/>
  </xdr:twoCellAnchor>
  <xdr:oneCellAnchor>
    <xdr:from>
      <xdr:col>1</xdr:col>
      <xdr:colOff>0</xdr:colOff>
      <xdr:row>39</xdr:row>
      <xdr:rowOff>0</xdr:rowOff>
    </xdr:from>
    <xdr:ext cx="6638925" cy="4695825"/>
    <xdr:graphicFrame>
      <xdr:nvGraphicFramePr>
        <xdr:cNvPr id="16" name="Chart 45"/>
        <xdr:cNvGraphicFramePr/>
      </xdr:nvGraphicFramePr>
      <xdr:xfrm>
        <a:off x="447675" y="6315075"/>
        <a:ext cx="6638925" cy="4695825"/>
      </xdr:xfrm>
      <a:graphic>
        <a:graphicData uri="http://schemas.openxmlformats.org/drawingml/2006/chart">
          <c:chart xmlns:c="http://schemas.openxmlformats.org/drawingml/2006/chart" r:id="rId16"/>
        </a:graphicData>
      </a:graphic>
    </xdr:graphicFrame>
    <xdr:clientData/>
  </xdr:oneCellAnchor>
  <xdr:oneCellAnchor>
    <xdr:from>
      <xdr:col>1</xdr:col>
      <xdr:colOff>0</xdr:colOff>
      <xdr:row>8</xdr:row>
      <xdr:rowOff>0</xdr:rowOff>
    </xdr:from>
    <xdr:ext cx="6648450" cy="4695825"/>
    <xdr:graphicFrame>
      <xdr:nvGraphicFramePr>
        <xdr:cNvPr id="17" name="Chart 49"/>
        <xdr:cNvGraphicFramePr/>
      </xdr:nvGraphicFramePr>
      <xdr:xfrm>
        <a:off x="447675" y="1295400"/>
        <a:ext cx="6648450" cy="4695825"/>
      </xdr:xfrm>
      <a:graphic>
        <a:graphicData uri="http://schemas.openxmlformats.org/drawingml/2006/chart">
          <c:chart xmlns:c="http://schemas.openxmlformats.org/drawingml/2006/chart" r:id="rId17"/>
        </a:graphicData>
      </a:graphic>
    </xdr:graphicFrame>
    <xdr:clientData/>
  </xdr:oneCellAnchor>
  <xdr:twoCellAnchor>
    <xdr:from>
      <xdr:col>1</xdr:col>
      <xdr:colOff>0</xdr:colOff>
      <xdr:row>256</xdr:row>
      <xdr:rowOff>0</xdr:rowOff>
    </xdr:from>
    <xdr:to>
      <xdr:col>9</xdr:col>
      <xdr:colOff>19050</xdr:colOff>
      <xdr:row>285</xdr:row>
      <xdr:rowOff>9525</xdr:rowOff>
    </xdr:to>
    <xdr:graphicFrame>
      <xdr:nvGraphicFramePr>
        <xdr:cNvPr id="18" name="Chart 52"/>
        <xdr:cNvGraphicFramePr/>
      </xdr:nvGraphicFramePr>
      <xdr:xfrm>
        <a:off x="447675" y="41452800"/>
        <a:ext cx="6667500" cy="4705350"/>
      </xdr:xfrm>
      <a:graphic>
        <a:graphicData uri="http://schemas.openxmlformats.org/drawingml/2006/chart">
          <c:chart xmlns:c="http://schemas.openxmlformats.org/drawingml/2006/chart" r:id="rId1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eb.archive.org/web/20020805125758/http://macro.stanford.edu/groups/uffc/" TargetMode="External" /><Relationship Id="rId2" Type="http://schemas.openxmlformats.org/officeDocument/2006/relationships/hyperlink" Target="http://ewh.ieee.org/conf/ius_2008/1996_ussymp_web/index.html" TargetMode="External" /><Relationship Id="rId3" Type="http://schemas.openxmlformats.org/officeDocument/2006/relationships/hyperlink" Target="http://macro.stanford.edu/groups/uffc/" TargetMode="External" /><Relationship Id="rId4" Type="http://schemas.openxmlformats.org/officeDocument/2006/relationships/hyperlink" Target="http://www.sunnybrook.utoronto.ca:8080/~ieee97" TargetMode="External" /><Relationship Id="rId5" Type="http://schemas.openxmlformats.org/officeDocument/2006/relationships/hyperlink" Target="https://web.archive.org/web/19990224121612/http://bul.eecs.umich.edu/uffc/us_uss98/" TargetMode="External" /><Relationship Id="rId6" Type="http://schemas.openxmlformats.org/officeDocument/2006/relationships/hyperlink" Target="http://bul.eecs.umich.edu/uffc/us_uss98/" TargetMode="External" /><Relationship Id="rId7" Type="http://schemas.openxmlformats.org/officeDocument/2006/relationships/hyperlink" Target="http://ewh.ieee.org/conf/ius_2008/1999_ussymp_web/index.html" TargetMode="External" /><Relationship Id="rId8" Type="http://schemas.openxmlformats.org/officeDocument/2006/relationships/hyperlink" Target="http://www.adsa.uiuc.edu/IEEE99/" TargetMode="External" /><Relationship Id="rId9" Type="http://schemas.openxmlformats.org/officeDocument/2006/relationships/hyperlink" Target="https://web.archive.org/web/20010923005533/http://www.uffcsymp2000.org/" TargetMode="External" /><Relationship Id="rId10" Type="http://schemas.openxmlformats.org/officeDocument/2006/relationships/hyperlink" Target="http://www.uffcsymp2000.org/" TargetMode="External" /><Relationship Id="rId11" Type="http://schemas.openxmlformats.org/officeDocument/2006/relationships/hyperlink" Target="https://web.archive.org/web/20081028164328/http://www.ieee-uffc.org/2001/" TargetMode="External" /><Relationship Id="rId12" Type="http://schemas.openxmlformats.org/officeDocument/2006/relationships/hyperlink" Target="http://ewh.ieee.org/conf/ius_2008/2001_ussymp_web/index.html" TargetMode="External" /><Relationship Id="rId13" Type="http://schemas.openxmlformats.org/officeDocument/2006/relationships/hyperlink" Target="http://www.ieee-uffc.org/2001/" TargetMode="External" /><Relationship Id="rId14" Type="http://schemas.openxmlformats.org/officeDocument/2006/relationships/hyperlink" Target="https://web.archive.org/web/20080908101442/http://www.ieee-uffc.org/2002/" TargetMode="External" /><Relationship Id="rId15" Type="http://schemas.openxmlformats.org/officeDocument/2006/relationships/hyperlink" Target="http://ewh.ieee.org/conf/ius_2008/2002_ussymp_web/index.html" TargetMode="External" /><Relationship Id="rId16" Type="http://schemas.openxmlformats.org/officeDocument/2006/relationships/hyperlink" Target="http://www.ieee-uffc.org/2002/" TargetMode="External" /><Relationship Id="rId17" Type="http://schemas.openxmlformats.org/officeDocument/2006/relationships/hyperlink" Target="https://web.archive.org/web/20070819041914/http://www.ieee-uffc.org/2003/" TargetMode="External" /><Relationship Id="rId18" Type="http://schemas.openxmlformats.org/officeDocument/2006/relationships/hyperlink" Target="http://ewh.ieee.org/conf/ius_2008/2003_ussymp_web/index.html" TargetMode="External" /><Relationship Id="rId19" Type="http://schemas.openxmlformats.org/officeDocument/2006/relationships/hyperlink" Target="http://www.ieee-uffc.org/2003/" TargetMode="External" /><Relationship Id="rId20" Type="http://schemas.openxmlformats.org/officeDocument/2006/relationships/hyperlink" Target="https://web.archive.org/web/20100213042013/http://ewh.ieee.org/soc/uffc/" TargetMode="External" /><Relationship Id="rId21" Type="http://schemas.openxmlformats.org/officeDocument/2006/relationships/hyperlink" Target="http://ewh.ieee.org/conf/ius_2008/2004_ussymp_web/index.html" TargetMode="External" /><Relationship Id="rId22" Type="http://schemas.openxmlformats.org/officeDocument/2006/relationships/hyperlink" Target="http://ewh.ieee.org/soc/uffc/" TargetMode="External" /><Relationship Id="rId23" Type="http://schemas.openxmlformats.org/officeDocument/2006/relationships/hyperlink" Target="https://web.archive.org/web/20081015231934/http://www.ieee-uffc.org/2005/" TargetMode="External" /><Relationship Id="rId24" Type="http://schemas.openxmlformats.org/officeDocument/2006/relationships/hyperlink" Target="http://ewh.ieee.org/conf/ius_2008/2005_ussymp_web/index.html" TargetMode="External" /><Relationship Id="rId25" Type="http://schemas.openxmlformats.org/officeDocument/2006/relationships/hyperlink" Target="http://www.ieee-uffc.org/2005/" TargetMode="External" /><Relationship Id="rId26" Type="http://schemas.openxmlformats.org/officeDocument/2006/relationships/hyperlink" Target="https://web.archive.org/web/20080414184003/http://www.ieee-ultrasonics2006.org/" TargetMode="External" /><Relationship Id="rId27" Type="http://schemas.openxmlformats.org/officeDocument/2006/relationships/hyperlink" Target="http://ewh.ieee.org/conf/ius_2008/2006_ussymp_web/index.html" TargetMode="External" /><Relationship Id="rId28" Type="http://schemas.openxmlformats.org/officeDocument/2006/relationships/hyperlink" Target="http://www.ieee-ultrasonics2006.org/" TargetMode="External" /><Relationship Id="rId29" Type="http://schemas.openxmlformats.org/officeDocument/2006/relationships/hyperlink" Target="https://web.archive.org/web/20140513003036/http://ewh.ieee.org/conf/ius_2007/" TargetMode="External" /><Relationship Id="rId30" Type="http://schemas.openxmlformats.org/officeDocument/2006/relationships/hyperlink" Target="http://ewh.ieee.org/conf/ius_2008/2007_ussymp_web/index.html" TargetMode="External" /><Relationship Id="rId31" Type="http://schemas.openxmlformats.org/officeDocument/2006/relationships/hyperlink" Target="http://ewh.ieee.org/conf/ius_2007/" TargetMode="External" /><Relationship Id="rId32" Type="http://schemas.openxmlformats.org/officeDocument/2006/relationships/hyperlink" Target="https://web.archive.org/web/20160407180144/http://ewh.ieee.org/conf/ius_2008/" TargetMode="External" /><Relationship Id="rId33" Type="http://schemas.openxmlformats.org/officeDocument/2006/relationships/hyperlink" Target="http://ewh.ieee.org/conf/ius_2008/" TargetMode="External" /><Relationship Id="rId34" Type="http://schemas.openxmlformats.org/officeDocument/2006/relationships/hyperlink" Target="http://ewh.ieee.org/conf/ius_2008/" TargetMode="External" /><Relationship Id="rId35" Type="http://schemas.openxmlformats.org/officeDocument/2006/relationships/hyperlink" Target="https://web.archive.org/web/20140107042629/http://ewh.ieee.org/conf/ius_2009" TargetMode="External" /><Relationship Id="rId36" Type="http://schemas.openxmlformats.org/officeDocument/2006/relationships/hyperlink" Target="http://ewh.ieee.org/conf/ius_2009/" TargetMode="External" /><Relationship Id="rId37" Type="http://schemas.openxmlformats.org/officeDocument/2006/relationships/hyperlink" Target="https://web.archive.org/web/20140901153623/http://ewh.ieee.org/conf/ius_2010/" TargetMode="External" /><Relationship Id="rId38" Type="http://schemas.openxmlformats.org/officeDocument/2006/relationships/hyperlink" Target="http://ewh.ieee.org/conf/ius_2010/" TargetMode="External" /><Relationship Id="rId39" Type="http://schemas.openxmlformats.org/officeDocument/2006/relationships/hyperlink" Target="https://web.archive.org/web/20150612132736/http://ewh.ieee.org/conf/ius_2011/" TargetMode="External" /><Relationship Id="rId40" Type="http://schemas.openxmlformats.org/officeDocument/2006/relationships/hyperlink" Target="http://ewh.ieee.org/conf/ius_2011/" TargetMode="External" /><Relationship Id="rId41" Type="http://schemas.openxmlformats.org/officeDocument/2006/relationships/hyperlink" Target="https://web.archive.org/web/20141228222905/http://ewh.ieee.org/conf/ius_2012" TargetMode="External" /><Relationship Id="rId42" Type="http://schemas.openxmlformats.org/officeDocument/2006/relationships/hyperlink" Target="http://ewh.ieee.org/conf/ius_2012/" TargetMode="External" /><Relationship Id="rId43" Type="http://schemas.openxmlformats.org/officeDocument/2006/relationships/hyperlink" Target="https://web.archive.org/web/20150716040515/http://www.ewh.ieee.org/conf/uffc/2013/" TargetMode="External" /><Relationship Id="rId44" Type="http://schemas.openxmlformats.org/officeDocument/2006/relationships/hyperlink" Target="http://ewh.ieee.org/conf/uffc/2013/" TargetMode="External" /><Relationship Id="rId45" Type="http://schemas.openxmlformats.org/officeDocument/2006/relationships/hyperlink" Target="https://web.archive.org/web/20150504214511/http://ewh.ieee.org/conf/ius_2014" TargetMode="External" /><Relationship Id="rId46" Type="http://schemas.openxmlformats.org/officeDocument/2006/relationships/hyperlink" Target="http://ewh.ieee.org/conf/ius_2014/" TargetMode="External" /><Relationship Id="rId47" Type="http://schemas.openxmlformats.org/officeDocument/2006/relationships/hyperlink" Target="https://web.archive.org/web/20151015065752/http://ewh.ieee.org/conf/ius/ius_2015/Welcome.html" TargetMode="External" /><Relationship Id="rId48" Type="http://schemas.openxmlformats.org/officeDocument/2006/relationships/hyperlink" Target="http://ewh.ieee.org/conf/ius/ius_2015/" TargetMode="External" /><Relationship Id="rId49" Type="http://schemas.openxmlformats.org/officeDocument/2006/relationships/hyperlink" Target="https://web.archive.org/web/20160608065037/http://sites.ieee.org/ius-2016/" TargetMode="External" /><Relationship Id="rId50" Type="http://schemas.openxmlformats.org/officeDocument/2006/relationships/hyperlink" Target="http://sites.ieee.org/ius-2016/" TargetMode="External" /><Relationship Id="rId51" Type="http://schemas.openxmlformats.org/officeDocument/2006/relationships/hyperlink" Target="http://sites.ieee.org/ius-2018/" TargetMode="External" /><Relationship Id="rId52" Type="http://schemas.openxmlformats.org/officeDocument/2006/relationships/hyperlink" Target="http://ewh.ieee.org/conf/ius/2017/" TargetMode="External" /><Relationship Id="rId53" Type="http://schemas.openxmlformats.org/officeDocument/2006/relationships/hyperlink" Target="http://ewh.ieee.org/conf/ius_2008/" TargetMode="External" /><Relationship Id="rId54" Type="http://schemas.openxmlformats.org/officeDocument/2006/relationships/hyperlink" Target="http://ewh.ieee.org/conf/ius_2008/zz_index/z01_summary_report_index.html" TargetMode="External" /><Relationship Id="rId55" Type="http://schemas.openxmlformats.org/officeDocument/2006/relationships/hyperlink" Target="http://ewh.ieee.org/conf/ius_2008/z_doc_misc/0_oper_ius2008_plots.pdf" TargetMode="External" /><Relationship Id="rId56" Type="http://schemas.openxmlformats.org/officeDocument/2006/relationships/hyperlink" Target="https://2020.ieee-ius.org/" TargetMode="External" /><Relationship Id="rId57" Type="http://schemas.openxmlformats.org/officeDocument/2006/relationships/hyperlink" Target="https://attend.ieee.org/ius-2019/" TargetMode="External" /><Relationship Id="rId58" Type="http://schemas.openxmlformats.org/officeDocument/2006/relationships/hyperlink" Target="https://2021.ieee-ius.org/" TargetMode="External" /><Relationship Id="rId59" Type="http://schemas.openxmlformats.org/officeDocument/2006/relationships/hyperlink" Target="http://ewh.ieee.org/conf/ius_2008/1998_ussymp_web/index.html" TargetMode="External" /><Relationship Id="rId60" Type="http://schemas.openxmlformats.org/officeDocument/2006/relationships/hyperlink" Target="http://ewh.ieee.org/conf/ius_2008/2000_ussymp_web/index.html" TargetMode="External" /><Relationship Id="rId61" Type="http://schemas.openxmlformats.org/officeDocument/2006/relationships/hyperlink" Target="https://2022.ieee-ius.org/" TargetMode="External" /><Relationship Id="rId62" Type="http://schemas.openxmlformats.org/officeDocument/2006/relationships/hyperlink" Target="https://2023.ieee-ius.org/" TargetMode="External" /><Relationship Id="rId63" Type="http://schemas.openxmlformats.org/officeDocument/2006/relationships/comments" Target="../comments1.xml" /><Relationship Id="rId64" Type="http://schemas.openxmlformats.org/officeDocument/2006/relationships/vmlDrawing" Target="../drawings/vmlDrawing1.vml" /><Relationship Id="rId65" Type="http://schemas.openxmlformats.org/officeDocument/2006/relationships/drawing" Target="../drawings/drawing1.xml" /><Relationship Id="rId6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wh.ieee.org/conf/ius_2008/" TargetMode="External" /><Relationship Id="rId2" Type="http://schemas.openxmlformats.org/officeDocument/2006/relationships/drawing" Target="../drawings/drawing3.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G1109"/>
  <sheetViews>
    <sheetView tabSelected="1" zoomScale="75" zoomScaleNormal="75" workbookViewId="0" topLeftCell="Q1">
      <pane ySplit="7" topLeftCell="BM53" activePane="bottomLeft" state="frozen"/>
      <selection pane="topLeft" activeCell="M1" sqref="M1"/>
      <selection pane="bottomLeft" activeCell="U75" sqref="U75"/>
    </sheetView>
  </sheetViews>
  <sheetFormatPr defaultColWidth="9.140625" defaultRowHeight="12.75"/>
  <cols>
    <col min="1" max="1" width="1.8515625" style="0" customWidth="1"/>
    <col min="2" max="2" width="3.7109375" style="0" customWidth="1"/>
    <col min="3" max="3" width="0.85546875" style="0" customWidth="1"/>
    <col min="4" max="4" width="5.7109375" style="0" customWidth="1"/>
    <col min="5" max="5" width="0.85546875" style="0" customWidth="1"/>
    <col min="6" max="11" width="16.7109375" style="0" customWidth="1"/>
    <col min="12" max="13" width="11.7109375" style="0" customWidth="1"/>
    <col min="14" max="14" width="6.421875" style="0" customWidth="1"/>
    <col min="15" max="15" width="0.85546875" style="0" customWidth="1"/>
    <col min="16" max="16" width="5.7109375" style="0" customWidth="1"/>
    <col min="17" max="17" width="0.85546875" style="0" customWidth="1"/>
    <col min="18" max="18" width="14.7109375" style="0" customWidth="1"/>
    <col min="19" max="19" width="12.7109375" style="0" customWidth="1"/>
    <col min="20" max="20" width="14.7109375" style="0" customWidth="1"/>
    <col min="21" max="21" width="40.7109375" style="0" customWidth="1"/>
    <col min="22" max="22" width="0.85546875" style="0" customWidth="1"/>
    <col min="23" max="23" width="5.7109375" style="0" customWidth="1"/>
    <col min="24" max="24" width="0.85546875" style="0" customWidth="1"/>
    <col min="25" max="25" width="11.7109375" style="0" customWidth="1"/>
    <col min="26" max="29" width="6.7109375" style="0" customWidth="1"/>
    <col min="30" max="30" width="7.7109375" style="0" customWidth="1"/>
    <col min="31" max="31" width="12.7109375" style="0" customWidth="1"/>
    <col min="32" max="32" width="9.7109375" style="52" customWidth="1"/>
    <col min="33" max="33" width="0.85546875" style="0" customWidth="1"/>
    <col min="34" max="34" width="5.7109375" style="0" customWidth="1"/>
    <col min="35" max="35" width="0.85546875" style="0" customWidth="1"/>
    <col min="36" max="41" width="6.7109375" style="0" customWidth="1"/>
    <col min="42" max="42" width="10.00390625" style="0" customWidth="1"/>
    <col min="43" max="47" width="6.7109375" style="0" customWidth="1"/>
    <col min="48" max="48" width="9.7109375" style="0" customWidth="1"/>
    <col min="49" max="53" width="6.7109375" style="0" customWidth="1"/>
    <col min="54" max="54" width="7.7109375" style="0" customWidth="1"/>
    <col min="55" max="55" width="8.7109375" style="0" customWidth="1"/>
    <col min="56" max="56" width="0.85546875" style="0" customWidth="1"/>
    <col min="57" max="57" width="5.7109375" style="0" customWidth="1"/>
    <col min="58" max="58" width="0.85546875" style="0" customWidth="1"/>
    <col min="59" max="65" width="8.7109375" style="0" customWidth="1"/>
    <col min="66" max="66" width="9.7109375" style="0" customWidth="1"/>
    <col min="67" max="71" width="6.7109375" style="0" customWidth="1"/>
    <col min="72" max="72" width="0.85546875" style="0" customWidth="1"/>
    <col min="73" max="73" width="0.71875" style="18" customWidth="1"/>
    <col min="74" max="74" width="0.85546875" style="0" customWidth="1"/>
    <col min="75" max="75" width="12.7109375" style="0" customWidth="1"/>
    <col min="76" max="76" width="7.7109375" style="0" customWidth="1"/>
    <col min="77" max="77" width="0.71875" style="0" customWidth="1"/>
    <col min="78" max="78" width="12.7109375" style="0" customWidth="1"/>
    <col min="79" max="79" width="7.7109375" style="0" customWidth="1"/>
    <col min="80" max="80" width="0.71875" style="0" customWidth="1"/>
    <col min="81" max="81" width="12.7109375" style="0" customWidth="1"/>
    <col min="82" max="82" width="7.7109375" style="0" customWidth="1"/>
    <col min="83" max="83" width="0.71875" style="0" customWidth="1"/>
    <col min="84" max="84" width="12.7109375" style="0" customWidth="1"/>
    <col min="85" max="85" width="7.7109375" style="0" customWidth="1"/>
  </cols>
  <sheetData>
    <row r="1" spans="6:85" ht="12.75" customHeight="1">
      <c r="F1" s="18"/>
      <c r="G1" s="18"/>
      <c r="H1" s="18"/>
      <c r="K1" s="18"/>
      <c r="M1" s="19" t="s">
        <v>516</v>
      </c>
      <c r="N1" s="122"/>
      <c r="R1" s="18"/>
      <c r="S1" s="18"/>
      <c r="T1" s="18"/>
      <c r="Y1" s="103" t="s">
        <v>289</v>
      </c>
      <c r="Z1" s="18"/>
      <c r="AA1" s="18"/>
      <c r="AB1" s="18"/>
      <c r="AC1" s="18"/>
      <c r="AE1" s="18"/>
      <c r="AJ1" s="130" t="s">
        <v>515</v>
      </c>
      <c r="AL1" s="18"/>
      <c r="AM1" s="18"/>
      <c r="AN1" s="18"/>
      <c r="AO1" s="18"/>
      <c r="AP1" s="18"/>
      <c r="AQ1" s="18"/>
      <c r="AR1" s="18"/>
      <c r="AS1" s="18"/>
      <c r="AT1" s="18"/>
      <c r="AW1" s="18"/>
      <c r="AX1" s="18"/>
      <c r="AY1" s="18"/>
      <c r="AZ1" s="18"/>
      <c r="BA1" s="18"/>
      <c r="BB1" s="18"/>
      <c r="BH1" s="18"/>
      <c r="BI1" s="18"/>
      <c r="BJ1" s="18"/>
      <c r="BK1" s="18"/>
      <c r="BL1" s="18"/>
      <c r="BM1" s="18"/>
      <c r="BN1" s="18"/>
      <c r="CA1" s="18"/>
      <c r="CB1" s="18"/>
      <c r="CC1" s="18"/>
      <c r="CD1" s="18"/>
      <c r="CE1" s="18"/>
      <c r="CF1" s="18"/>
      <c r="CG1" s="18"/>
    </row>
    <row r="2" spans="2:85" ht="12.75">
      <c r="B2" t="s">
        <v>513</v>
      </c>
      <c r="M2" s="59" t="s">
        <v>281</v>
      </c>
      <c r="N2" s="121"/>
      <c r="Y2" s="104" t="s">
        <v>290</v>
      </c>
      <c r="AJ2" s="126" t="s">
        <v>457</v>
      </c>
      <c r="BZ2" s="18"/>
      <c r="CA2" s="18"/>
      <c r="CB2" s="18"/>
      <c r="CC2" s="18"/>
      <c r="CD2" s="18"/>
      <c r="CE2" s="18"/>
      <c r="CF2" s="18"/>
      <c r="CG2" s="18"/>
    </row>
    <row r="3" spans="2:85" ht="12.75">
      <c r="B3" t="s">
        <v>585</v>
      </c>
      <c r="F3" s="18"/>
      <c r="G3" s="18"/>
      <c r="H3" s="18"/>
      <c r="I3" s="18"/>
      <c r="K3" s="18"/>
      <c r="M3" s="58" t="s">
        <v>282</v>
      </c>
      <c r="N3" s="18"/>
      <c r="S3" s="18"/>
      <c r="T3" s="18"/>
      <c r="Y3" s="105" t="s">
        <v>291</v>
      </c>
      <c r="Z3" s="18"/>
      <c r="AA3" s="18"/>
      <c r="AB3" s="18"/>
      <c r="AC3" s="18"/>
      <c r="AE3" s="18"/>
      <c r="AJ3" s="127" t="s">
        <v>514</v>
      </c>
      <c r="AL3" s="18"/>
      <c r="AM3" s="18"/>
      <c r="AN3" s="18"/>
      <c r="AO3" s="18"/>
      <c r="AP3" s="18"/>
      <c r="AQ3" s="18"/>
      <c r="AR3" s="18"/>
      <c r="AS3" s="18"/>
      <c r="AT3" s="18"/>
      <c r="AW3" s="18"/>
      <c r="AX3" s="18"/>
      <c r="AY3" s="18"/>
      <c r="AZ3" s="18"/>
      <c r="BA3" s="18"/>
      <c r="BB3" s="18"/>
      <c r="BH3" s="18"/>
      <c r="BI3" s="18"/>
      <c r="BJ3" s="18"/>
      <c r="BK3" s="18"/>
      <c r="BL3" s="18"/>
      <c r="BM3" s="18"/>
      <c r="BN3" s="18"/>
      <c r="CA3" s="18"/>
      <c r="CB3" s="18"/>
      <c r="CC3" s="18"/>
      <c r="CD3" s="18"/>
      <c r="CE3" s="18"/>
      <c r="CF3" s="18"/>
      <c r="CG3" s="18"/>
    </row>
    <row r="4" spans="4:85" ht="12.75">
      <c r="D4" s="18"/>
      <c r="G4" s="18"/>
      <c r="I4" s="139" t="s">
        <v>517</v>
      </c>
      <c r="K4" s="18"/>
      <c r="M4" s="17" t="s">
        <v>105</v>
      </c>
      <c r="N4" s="17"/>
      <c r="O4" s="17"/>
      <c r="P4" s="17"/>
      <c r="Q4" s="17"/>
      <c r="R4" s="17"/>
      <c r="S4" s="17"/>
      <c r="T4" s="17"/>
      <c r="U4" s="17"/>
      <c r="W4" s="18"/>
      <c r="Y4" s="106" t="s">
        <v>292</v>
      </c>
      <c r="Z4" s="18"/>
      <c r="AA4" s="18"/>
      <c r="AB4" s="18"/>
      <c r="AC4" s="18"/>
      <c r="AE4" s="18"/>
      <c r="AH4" s="18"/>
      <c r="AJ4" s="127" t="s">
        <v>499</v>
      </c>
      <c r="AL4" s="18"/>
      <c r="AM4" s="18"/>
      <c r="AN4" s="18"/>
      <c r="AO4" s="18"/>
      <c r="AP4" s="18"/>
      <c r="AQ4" s="18"/>
      <c r="AR4" s="18"/>
      <c r="AS4" s="18"/>
      <c r="AT4" s="18"/>
      <c r="AV4" s="18"/>
      <c r="AW4" s="18"/>
      <c r="AX4" s="18"/>
      <c r="AY4" s="18"/>
      <c r="AZ4" s="18"/>
      <c r="BA4" s="18"/>
      <c r="BB4" s="18"/>
      <c r="BC4" s="18"/>
      <c r="BE4" s="18"/>
      <c r="BG4" s="18"/>
      <c r="BI4" s="19"/>
      <c r="BV4" s="18"/>
      <c r="BW4" s="18"/>
      <c r="BX4" s="18"/>
      <c r="BY4" s="18"/>
      <c r="BZ4" s="18"/>
      <c r="CA4" s="18"/>
      <c r="CB4" s="18"/>
      <c r="CC4" s="18"/>
      <c r="CD4" s="18"/>
      <c r="CE4" s="18"/>
      <c r="CF4" s="18"/>
      <c r="CG4" s="18"/>
    </row>
    <row r="5" spans="1:85" ht="12.75">
      <c r="A5" s="18"/>
      <c r="B5" s="18" t="s">
        <v>519</v>
      </c>
      <c r="C5" s="18"/>
      <c r="D5" s="18"/>
      <c r="E5" s="18"/>
      <c r="G5" s="18"/>
      <c r="I5" t="s">
        <v>518</v>
      </c>
      <c r="K5" s="18"/>
      <c r="M5" s="53" t="s">
        <v>136</v>
      </c>
      <c r="N5" s="53"/>
      <c r="O5" s="53"/>
      <c r="P5" s="53"/>
      <c r="Q5" s="53"/>
      <c r="R5" s="53"/>
      <c r="S5" s="53"/>
      <c r="T5" s="53"/>
      <c r="U5" s="53"/>
      <c r="V5" s="18"/>
      <c r="W5" s="18"/>
      <c r="X5" s="18"/>
      <c r="Y5" s="102" t="s">
        <v>288</v>
      </c>
      <c r="AA5" s="18"/>
      <c r="AB5" s="18"/>
      <c r="AC5" s="18"/>
      <c r="AD5" s="18"/>
      <c r="AE5" s="19"/>
      <c r="AG5" s="18"/>
      <c r="AH5" s="18"/>
      <c r="AI5" s="18"/>
      <c r="AV5" s="18"/>
      <c r="AW5" s="18"/>
      <c r="BD5" s="18"/>
      <c r="BE5" s="18"/>
      <c r="BF5" s="18"/>
      <c r="BV5" s="18"/>
      <c r="BW5" s="18"/>
      <c r="BX5" s="18"/>
      <c r="BY5" s="18"/>
      <c r="BZ5" s="18"/>
      <c r="CA5" s="18"/>
      <c r="CB5" s="18"/>
      <c r="CC5" s="18"/>
      <c r="CD5" s="18"/>
      <c r="CE5" s="18"/>
      <c r="CF5" s="18"/>
      <c r="CG5" s="18"/>
    </row>
    <row r="6" spans="6:85" s="46" customFormat="1" ht="39.75" customHeight="1" thickBot="1">
      <c r="F6" s="147" t="s">
        <v>512</v>
      </c>
      <c r="G6" s="148"/>
      <c r="H6" s="148"/>
      <c r="I6" s="148"/>
      <c r="J6" s="148"/>
      <c r="K6" s="148"/>
      <c r="L6" s="148"/>
      <c r="M6" s="148"/>
      <c r="N6" s="149"/>
      <c r="R6" s="147" t="s">
        <v>351</v>
      </c>
      <c r="S6" s="148"/>
      <c r="T6" s="148"/>
      <c r="U6" s="149"/>
      <c r="Y6" s="147" t="s">
        <v>158</v>
      </c>
      <c r="Z6" s="148"/>
      <c r="AA6" s="148"/>
      <c r="AB6" s="148"/>
      <c r="AC6" s="148"/>
      <c r="AD6" s="149"/>
      <c r="AE6" s="147" t="s">
        <v>106</v>
      </c>
      <c r="AF6" s="149"/>
      <c r="AJ6" s="147" t="s">
        <v>286</v>
      </c>
      <c r="AK6" s="148"/>
      <c r="AL6" s="148"/>
      <c r="AM6" s="148"/>
      <c r="AN6" s="148"/>
      <c r="AO6" s="148"/>
      <c r="AP6" s="149"/>
      <c r="AQ6" s="147" t="s">
        <v>287</v>
      </c>
      <c r="AR6" s="148"/>
      <c r="AS6" s="148"/>
      <c r="AT6" s="148"/>
      <c r="AU6" s="148"/>
      <c r="AV6" s="149"/>
      <c r="AW6" s="152" t="s">
        <v>350</v>
      </c>
      <c r="AX6" s="148"/>
      <c r="AY6" s="148"/>
      <c r="AZ6" s="148"/>
      <c r="BA6" s="148"/>
      <c r="BB6" s="148"/>
      <c r="BC6" s="149"/>
      <c r="BG6" s="147" t="s">
        <v>157</v>
      </c>
      <c r="BH6" s="148"/>
      <c r="BI6" s="148"/>
      <c r="BJ6" s="148"/>
      <c r="BK6" s="148"/>
      <c r="BL6" s="148"/>
      <c r="BM6" s="148"/>
      <c r="BN6" s="149"/>
      <c r="BO6" s="147" t="s">
        <v>492</v>
      </c>
      <c r="BP6" s="148"/>
      <c r="BQ6" s="148"/>
      <c r="BR6" s="148"/>
      <c r="BS6" s="149"/>
      <c r="BU6" s="55"/>
      <c r="BW6" s="145" t="s">
        <v>110</v>
      </c>
      <c r="BX6" s="146"/>
      <c r="BY6" s="56"/>
      <c r="BZ6" s="145" t="s">
        <v>107</v>
      </c>
      <c r="CA6" s="146"/>
      <c r="CB6" s="56"/>
      <c r="CC6" s="145" t="s">
        <v>108</v>
      </c>
      <c r="CD6" s="146"/>
      <c r="CE6" s="56"/>
      <c r="CF6" s="145" t="s">
        <v>111</v>
      </c>
      <c r="CG6" s="146"/>
    </row>
    <row r="7" spans="2:85" s="46" customFormat="1" ht="90" thickBot="1">
      <c r="B7" s="45" t="s">
        <v>0</v>
      </c>
      <c r="C7" s="93"/>
      <c r="D7" s="50" t="s">
        <v>1</v>
      </c>
      <c r="E7" s="93"/>
      <c r="F7" s="45" t="s">
        <v>161</v>
      </c>
      <c r="G7" s="45" t="s">
        <v>162</v>
      </c>
      <c r="H7" s="45" t="s">
        <v>456</v>
      </c>
      <c r="I7" s="45" t="s">
        <v>354</v>
      </c>
      <c r="J7" s="45" t="s">
        <v>353</v>
      </c>
      <c r="K7" s="45" t="s">
        <v>491</v>
      </c>
      <c r="L7" s="45" t="s">
        <v>367</v>
      </c>
      <c r="M7" s="45" t="s">
        <v>366</v>
      </c>
      <c r="N7" s="45" t="s">
        <v>360</v>
      </c>
      <c r="P7" s="50" t="s">
        <v>1</v>
      </c>
      <c r="Q7" s="93"/>
      <c r="R7" s="51" t="s">
        <v>96</v>
      </c>
      <c r="S7" s="45" t="s">
        <v>97</v>
      </c>
      <c r="T7" s="45" t="s">
        <v>98</v>
      </c>
      <c r="U7" s="47" t="s">
        <v>3</v>
      </c>
      <c r="W7" s="50" t="s">
        <v>1</v>
      </c>
      <c r="Y7" s="50" t="s">
        <v>2</v>
      </c>
      <c r="Z7" s="45" t="s">
        <v>283</v>
      </c>
      <c r="AA7" s="45" t="s">
        <v>496</v>
      </c>
      <c r="AB7" s="45" t="s">
        <v>284</v>
      </c>
      <c r="AC7" s="47" t="s">
        <v>352</v>
      </c>
      <c r="AD7" s="50" t="s">
        <v>152</v>
      </c>
      <c r="AE7" s="48" t="s">
        <v>95</v>
      </c>
      <c r="AF7" s="47" t="s">
        <v>141</v>
      </c>
      <c r="AH7" s="50" t="s">
        <v>1</v>
      </c>
      <c r="AJ7" s="87" t="s">
        <v>278</v>
      </c>
      <c r="AK7" s="45" t="s">
        <v>349</v>
      </c>
      <c r="AL7" s="45" t="s">
        <v>293</v>
      </c>
      <c r="AM7" s="45" t="s">
        <v>294</v>
      </c>
      <c r="AN7" s="47" t="s">
        <v>295</v>
      </c>
      <c r="AO7" s="50" t="s">
        <v>140</v>
      </c>
      <c r="AP7" s="50" t="s">
        <v>139</v>
      </c>
      <c r="AQ7" s="51" t="s">
        <v>278</v>
      </c>
      <c r="AR7" s="45" t="s">
        <v>349</v>
      </c>
      <c r="AS7" s="45" t="s">
        <v>293</v>
      </c>
      <c r="AT7" s="45" t="s">
        <v>294</v>
      </c>
      <c r="AU7" s="47" t="s">
        <v>295</v>
      </c>
      <c r="AV7" s="48" t="s">
        <v>137</v>
      </c>
      <c r="AW7" s="87" t="s">
        <v>278</v>
      </c>
      <c r="AX7" s="45" t="s">
        <v>349</v>
      </c>
      <c r="AY7" s="45" t="s">
        <v>293</v>
      </c>
      <c r="AZ7" s="45" t="s">
        <v>294</v>
      </c>
      <c r="BA7" s="49" t="s">
        <v>295</v>
      </c>
      <c r="BB7" s="49" t="s">
        <v>159</v>
      </c>
      <c r="BC7" s="50" t="s">
        <v>138</v>
      </c>
      <c r="BE7" s="50" t="s">
        <v>1</v>
      </c>
      <c r="BG7" s="87" t="s">
        <v>91</v>
      </c>
      <c r="BH7" s="45" t="s">
        <v>99</v>
      </c>
      <c r="BI7" s="45" t="s">
        <v>92</v>
      </c>
      <c r="BJ7" s="47" t="s">
        <v>100</v>
      </c>
      <c r="BK7" s="51" t="s">
        <v>153</v>
      </c>
      <c r="BL7" s="45" t="s">
        <v>154</v>
      </c>
      <c r="BM7" s="45" t="s">
        <v>155</v>
      </c>
      <c r="BN7" s="47" t="s">
        <v>156</v>
      </c>
      <c r="BO7" s="51" t="s">
        <v>278</v>
      </c>
      <c r="BP7" s="51" t="s">
        <v>349</v>
      </c>
      <c r="BQ7" s="51" t="s">
        <v>293</v>
      </c>
      <c r="BR7" s="51" t="s">
        <v>294</v>
      </c>
      <c r="BS7" s="51" t="s">
        <v>295</v>
      </c>
      <c r="BU7" s="55"/>
      <c r="BV7" s="92"/>
      <c r="BW7" s="45" t="s">
        <v>93</v>
      </c>
      <c r="BX7" s="45" t="s">
        <v>94</v>
      </c>
      <c r="BZ7" s="45" t="s">
        <v>93</v>
      </c>
      <c r="CA7" s="45" t="s">
        <v>101</v>
      </c>
      <c r="CC7" s="45" t="s">
        <v>93</v>
      </c>
      <c r="CD7" s="45" t="s">
        <v>102</v>
      </c>
      <c r="CF7" s="45" t="s">
        <v>93</v>
      </c>
      <c r="CG7" s="45" t="s">
        <v>103</v>
      </c>
    </row>
    <row r="8" spans="2:85" ht="12.75">
      <c r="B8" s="100">
        <v>1</v>
      </c>
      <c r="C8" s="94"/>
      <c r="D8" s="96">
        <v>1959</v>
      </c>
      <c r="E8" s="94"/>
      <c r="F8" s="4" t="s">
        <v>164</v>
      </c>
      <c r="G8" s="133" t="s">
        <v>165</v>
      </c>
      <c r="H8" s="4" t="s">
        <v>402</v>
      </c>
      <c r="I8" s="4" t="s">
        <v>458</v>
      </c>
      <c r="J8" s="4" t="s">
        <v>296</v>
      </c>
      <c r="K8" s="4" t="s">
        <v>5</v>
      </c>
      <c r="L8" s="4" t="s">
        <v>5</v>
      </c>
      <c r="M8" s="4" t="s">
        <v>5</v>
      </c>
      <c r="N8" s="114"/>
      <c r="P8" s="86">
        <f aca="true" t="shared" si="0" ref="P8:P39">D8</f>
        <v>1959</v>
      </c>
      <c r="Q8" s="94"/>
      <c r="R8" s="15" t="s">
        <v>118</v>
      </c>
      <c r="S8" s="4" t="s">
        <v>7</v>
      </c>
      <c r="T8" s="4" t="s">
        <v>5</v>
      </c>
      <c r="U8" s="131"/>
      <c r="W8" s="86">
        <f>D8</f>
        <v>1959</v>
      </c>
      <c r="Y8" s="115">
        <v>50</v>
      </c>
      <c r="Z8" s="22"/>
      <c r="AA8" s="22"/>
      <c r="AB8" s="22"/>
      <c r="AC8" s="98"/>
      <c r="AD8" s="81">
        <f aca="true" t="shared" si="1" ref="AD8:AD54">Y8-Z8-AA8-AB8-AC8</f>
        <v>50</v>
      </c>
      <c r="AE8" s="74">
        <v>0</v>
      </c>
      <c r="AF8" s="72">
        <f aca="true" t="shared" si="2" ref="AF8:AF39">(AE8/AV8)</f>
        <v>0</v>
      </c>
      <c r="AH8" s="86">
        <f>D8</f>
        <v>1959</v>
      </c>
      <c r="AJ8" s="111">
        <v>0</v>
      </c>
      <c r="AK8" s="44">
        <v>0</v>
      </c>
      <c r="AL8" s="44">
        <v>0</v>
      </c>
      <c r="AM8" s="44">
        <v>0</v>
      </c>
      <c r="AN8" s="71">
        <v>15</v>
      </c>
      <c r="AO8" s="78">
        <v>0</v>
      </c>
      <c r="AP8" s="63">
        <f>SUM(AJ8:AO8)</f>
        <v>15</v>
      </c>
      <c r="AQ8" s="44">
        <v>0</v>
      </c>
      <c r="AR8" s="44">
        <v>0</v>
      </c>
      <c r="AS8" s="44">
        <v>0</v>
      </c>
      <c r="AT8" s="44">
        <v>0</v>
      </c>
      <c r="AU8" s="71">
        <v>15</v>
      </c>
      <c r="AV8" s="63">
        <f aca="true" t="shared" si="3" ref="AV8:AV39">SUM(AQ8:AU8)</f>
        <v>15</v>
      </c>
      <c r="AW8" s="123">
        <v>0</v>
      </c>
      <c r="AX8" s="124">
        <v>0</v>
      </c>
      <c r="AY8" s="124">
        <v>0</v>
      </c>
      <c r="AZ8" s="124">
        <v>0</v>
      </c>
      <c r="BA8" s="125"/>
      <c r="BB8" s="67">
        <f>((AP8-AV8)/AP8)</f>
        <v>0</v>
      </c>
      <c r="BC8" s="40">
        <f aca="true" t="shared" si="4" ref="BC8:BC39">AP8-AV8</f>
        <v>0</v>
      </c>
      <c r="BE8" s="86">
        <f aca="true" t="shared" si="5" ref="BE8:BE39">D8</f>
        <v>1959</v>
      </c>
      <c r="BG8" s="74">
        <v>3</v>
      </c>
      <c r="BH8" s="25">
        <v>3</v>
      </c>
      <c r="BI8" s="25">
        <v>3</v>
      </c>
      <c r="BJ8" s="85">
        <v>3</v>
      </c>
      <c r="BK8" s="83">
        <v>0</v>
      </c>
      <c r="BL8" s="57">
        <v>0</v>
      </c>
      <c r="BM8" s="57">
        <v>0</v>
      </c>
      <c r="BN8" s="26">
        <v>0</v>
      </c>
      <c r="BO8" s="23"/>
      <c r="BP8" s="22"/>
      <c r="BQ8" s="22"/>
      <c r="BR8" s="22"/>
      <c r="BS8" s="24"/>
      <c r="BU8" s="54"/>
      <c r="BV8" s="95"/>
      <c r="BW8" s="9">
        <v>38932</v>
      </c>
      <c r="BX8" s="2">
        <v>1</v>
      </c>
      <c r="BZ8" s="9">
        <v>39554</v>
      </c>
      <c r="CA8" s="2">
        <v>10</v>
      </c>
      <c r="CC8" s="9">
        <v>39731</v>
      </c>
      <c r="CD8" s="2">
        <v>0</v>
      </c>
      <c r="CF8" s="9">
        <v>39649</v>
      </c>
      <c r="CG8" s="2">
        <v>0</v>
      </c>
    </row>
    <row r="9" spans="2:85" ht="12.75">
      <c r="B9" s="96">
        <v>2</v>
      </c>
      <c r="C9" s="94"/>
      <c r="D9" s="96">
        <v>1962</v>
      </c>
      <c r="E9" s="94"/>
      <c r="F9" s="4" t="s">
        <v>167</v>
      </c>
      <c r="G9" s="4" t="s">
        <v>166</v>
      </c>
      <c r="H9" s="5" t="s">
        <v>500</v>
      </c>
      <c r="I9" s="5" t="s">
        <v>459</v>
      </c>
      <c r="J9" s="5" t="s">
        <v>297</v>
      </c>
      <c r="K9" s="5" t="s">
        <v>5</v>
      </c>
      <c r="L9" s="5" t="s">
        <v>5</v>
      </c>
      <c r="M9" s="5" t="s">
        <v>5</v>
      </c>
      <c r="N9" s="91"/>
      <c r="P9" s="86">
        <f t="shared" si="0"/>
        <v>1962</v>
      </c>
      <c r="Q9" s="94"/>
      <c r="R9" s="15" t="s">
        <v>4</v>
      </c>
      <c r="S9" s="4" t="s">
        <v>7</v>
      </c>
      <c r="T9" s="4" t="s">
        <v>5</v>
      </c>
      <c r="U9" s="131"/>
      <c r="W9" s="86">
        <f>D9</f>
        <v>1962</v>
      </c>
      <c r="Y9" s="115">
        <v>292</v>
      </c>
      <c r="Z9" s="22"/>
      <c r="AA9" s="22"/>
      <c r="AB9" s="22"/>
      <c r="AC9" s="24"/>
      <c r="AD9" s="81">
        <f t="shared" si="1"/>
        <v>292</v>
      </c>
      <c r="AE9" s="74">
        <v>0</v>
      </c>
      <c r="AF9" s="73">
        <f t="shared" si="2"/>
        <v>0</v>
      </c>
      <c r="AH9" s="86">
        <f>D9</f>
        <v>1962</v>
      </c>
      <c r="AJ9" s="112"/>
      <c r="AK9" s="22"/>
      <c r="AL9" s="22"/>
      <c r="AM9" s="22"/>
      <c r="AN9" s="24">
        <v>38</v>
      </c>
      <c r="AO9" s="79">
        <v>0</v>
      </c>
      <c r="AP9" s="63">
        <f>SUM(AJ9:AN9)</f>
        <v>38</v>
      </c>
      <c r="AQ9" s="57"/>
      <c r="AR9" s="57"/>
      <c r="AS9" s="57"/>
      <c r="AT9" s="57"/>
      <c r="AU9" s="26">
        <v>38</v>
      </c>
      <c r="AV9" s="63">
        <f t="shared" si="3"/>
        <v>38</v>
      </c>
      <c r="AW9" s="88"/>
      <c r="AX9" s="64"/>
      <c r="AY9" s="64"/>
      <c r="AZ9" s="64"/>
      <c r="BA9" s="65"/>
      <c r="BB9" s="65"/>
      <c r="BC9" s="40">
        <f t="shared" si="4"/>
        <v>0</v>
      </c>
      <c r="BE9" s="86">
        <f t="shared" si="5"/>
        <v>1962</v>
      </c>
      <c r="BG9" s="74">
        <v>3</v>
      </c>
      <c r="BH9" s="25">
        <v>3</v>
      </c>
      <c r="BI9" s="25">
        <v>3</v>
      </c>
      <c r="BJ9" s="85">
        <v>3</v>
      </c>
      <c r="BK9" s="83">
        <v>0</v>
      </c>
      <c r="BL9" s="57">
        <v>0</v>
      </c>
      <c r="BM9" s="57">
        <v>0</v>
      </c>
      <c r="BN9" s="26">
        <v>0</v>
      </c>
      <c r="BO9" s="23"/>
      <c r="BP9" s="22"/>
      <c r="BQ9" s="22"/>
      <c r="BR9" s="22"/>
      <c r="BS9" s="24"/>
      <c r="BU9" s="54"/>
      <c r="BV9" s="95"/>
      <c r="BW9" s="10">
        <v>39269</v>
      </c>
      <c r="BX9" s="1">
        <v>1228</v>
      </c>
      <c r="BZ9" s="10">
        <v>39555</v>
      </c>
      <c r="CA9" s="1">
        <v>13</v>
      </c>
      <c r="CC9" s="10">
        <v>39734</v>
      </c>
      <c r="CD9" s="1">
        <v>13</v>
      </c>
      <c r="CF9" s="10">
        <v>39654</v>
      </c>
      <c r="CG9" s="1">
        <v>3</v>
      </c>
    </row>
    <row r="10" spans="2:85" ht="12.75">
      <c r="B10" s="97">
        <f>B9+1</f>
        <v>3</v>
      </c>
      <c r="C10" s="94"/>
      <c r="D10" s="97">
        <f>D9+1</f>
        <v>1963</v>
      </c>
      <c r="E10" s="94"/>
      <c r="F10" s="5" t="s">
        <v>168</v>
      </c>
      <c r="G10" s="5" t="s">
        <v>169</v>
      </c>
      <c r="H10" s="5" t="s">
        <v>403</v>
      </c>
      <c r="I10" s="5" t="s">
        <v>460</v>
      </c>
      <c r="J10" s="5" t="s">
        <v>298</v>
      </c>
      <c r="K10" s="5" t="s">
        <v>5</v>
      </c>
      <c r="L10" s="5" t="s">
        <v>5</v>
      </c>
      <c r="M10" s="5" t="s">
        <v>5</v>
      </c>
      <c r="N10" s="91"/>
      <c r="P10" s="86">
        <f t="shared" si="0"/>
        <v>1963</v>
      </c>
      <c r="Q10" s="94"/>
      <c r="R10" s="16" t="s">
        <v>8</v>
      </c>
      <c r="S10" s="5" t="s">
        <v>6</v>
      </c>
      <c r="T10" s="5" t="s">
        <v>5</v>
      </c>
      <c r="U10" s="132"/>
      <c r="W10" s="86">
        <f aca="true" t="shared" si="6" ref="W10:W70">D10</f>
        <v>1963</v>
      </c>
      <c r="Y10" s="116">
        <v>215</v>
      </c>
      <c r="Z10" s="28"/>
      <c r="AA10" s="28"/>
      <c r="AB10" s="28"/>
      <c r="AC10" s="30"/>
      <c r="AD10" s="81">
        <f t="shared" si="1"/>
        <v>215</v>
      </c>
      <c r="AE10" s="74">
        <v>0</v>
      </c>
      <c r="AF10" s="73">
        <f t="shared" si="2"/>
        <v>0</v>
      </c>
      <c r="AH10" s="86">
        <f aca="true" t="shared" si="7" ref="AH10:AH70">D10</f>
        <v>1963</v>
      </c>
      <c r="AJ10" s="113"/>
      <c r="AK10" s="28"/>
      <c r="AL10" s="28"/>
      <c r="AM10" s="28"/>
      <c r="AN10" s="30">
        <v>36</v>
      </c>
      <c r="AO10" s="79">
        <v>0</v>
      </c>
      <c r="AP10" s="70">
        <f>SUM(AJ10:AN10)</f>
        <v>36</v>
      </c>
      <c r="AQ10" s="34"/>
      <c r="AR10" s="34"/>
      <c r="AS10" s="34"/>
      <c r="AT10" s="34"/>
      <c r="AU10" s="33">
        <v>36</v>
      </c>
      <c r="AV10" s="63">
        <f t="shared" si="3"/>
        <v>36</v>
      </c>
      <c r="AW10" s="88"/>
      <c r="AX10" s="64"/>
      <c r="AY10" s="64"/>
      <c r="AZ10" s="64"/>
      <c r="BA10" s="65"/>
      <c r="BB10" s="65"/>
      <c r="BC10" s="40">
        <f t="shared" si="4"/>
        <v>0</v>
      </c>
      <c r="BE10" s="86">
        <f t="shared" si="5"/>
        <v>1963</v>
      </c>
      <c r="BG10" s="75">
        <v>7</v>
      </c>
      <c r="BH10" s="32">
        <v>7</v>
      </c>
      <c r="BI10" s="32">
        <v>7</v>
      </c>
      <c r="BJ10" s="41">
        <v>7</v>
      </c>
      <c r="BK10" s="38">
        <v>0</v>
      </c>
      <c r="BL10" s="34">
        <v>0</v>
      </c>
      <c r="BM10" s="34">
        <v>0</v>
      </c>
      <c r="BN10" s="26">
        <v>0</v>
      </c>
      <c r="BO10" s="29"/>
      <c r="BP10" s="28"/>
      <c r="BQ10" s="28"/>
      <c r="BR10" s="28"/>
      <c r="BS10" s="30"/>
      <c r="BU10" s="54"/>
      <c r="BV10" s="95"/>
      <c r="BW10" s="10">
        <v>39486</v>
      </c>
      <c r="BX10" s="1">
        <v>5590</v>
      </c>
      <c r="BZ10" s="10">
        <v>39556</v>
      </c>
      <c r="CA10" s="1">
        <v>15</v>
      </c>
      <c r="CC10" s="10">
        <v>39742</v>
      </c>
      <c r="CD10" s="1">
        <v>37</v>
      </c>
      <c r="CF10" s="10">
        <v>39659</v>
      </c>
      <c r="CG10" s="1">
        <v>3</v>
      </c>
    </row>
    <row r="11" spans="2:85" ht="12.75">
      <c r="B11" s="97">
        <f aca="true" t="shared" si="8" ref="B11:B55">B10+1</f>
        <v>4</v>
      </c>
      <c r="C11" s="94"/>
      <c r="D11" s="97">
        <f aca="true" t="shared" si="9" ref="D11:D55">D10+1</f>
        <v>1964</v>
      </c>
      <c r="E11" s="94"/>
      <c r="F11" s="5" t="s">
        <v>170</v>
      </c>
      <c r="G11" s="5" t="s">
        <v>168</v>
      </c>
      <c r="H11" s="5" t="s">
        <v>404</v>
      </c>
      <c r="I11" s="5" t="s">
        <v>461</v>
      </c>
      <c r="J11" s="5" t="s">
        <v>299</v>
      </c>
      <c r="K11" s="5" t="s">
        <v>5</v>
      </c>
      <c r="L11" s="5" t="s">
        <v>5</v>
      </c>
      <c r="M11" s="5" t="s">
        <v>5</v>
      </c>
      <c r="N11" s="91"/>
      <c r="P11" s="86">
        <f t="shared" si="0"/>
        <v>1964</v>
      </c>
      <c r="Q11" s="94"/>
      <c r="R11" s="16" t="s">
        <v>89</v>
      </c>
      <c r="S11" s="5" t="s">
        <v>51</v>
      </c>
      <c r="T11" s="5" t="s">
        <v>5</v>
      </c>
      <c r="U11" s="132"/>
      <c r="W11" s="86">
        <f t="shared" si="6"/>
        <v>1964</v>
      </c>
      <c r="Y11" s="116">
        <v>200</v>
      </c>
      <c r="Z11" s="28"/>
      <c r="AA11" s="28"/>
      <c r="AB11" s="28"/>
      <c r="AC11" s="30"/>
      <c r="AD11" s="81">
        <f t="shared" si="1"/>
        <v>200</v>
      </c>
      <c r="AE11" s="74">
        <v>0</v>
      </c>
      <c r="AF11" s="73">
        <f t="shared" si="2"/>
        <v>0</v>
      </c>
      <c r="AH11" s="86">
        <f t="shared" si="7"/>
        <v>1964</v>
      </c>
      <c r="AJ11" s="113"/>
      <c r="AK11" s="28"/>
      <c r="AL11" s="28"/>
      <c r="AM11" s="28"/>
      <c r="AN11" s="30">
        <v>58</v>
      </c>
      <c r="AO11" s="79">
        <v>0</v>
      </c>
      <c r="AP11" s="70">
        <f>SUM(AJ11:AN11)</f>
        <v>58</v>
      </c>
      <c r="AQ11" s="28"/>
      <c r="AR11" s="28"/>
      <c r="AS11" s="28"/>
      <c r="AT11" s="28"/>
      <c r="AU11" s="30">
        <v>58</v>
      </c>
      <c r="AV11" s="63">
        <f t="shared" si="3"/>
        <v>58</v>
      </c>
      <c r="AW11" s="88"/>
      <c r="AX11" s="64"/>
      <c r="AY11" s="64"/>
      <c r="AZ11" s="64"/>
      <c r="BA11" s="65"/>
      <c r="BB11" s="65"/>
      <c r="BC11" s="40">
        <f t="shared" si="4"/>
        <v>0</v>
      </c>
      <c r="BE11" s="86">
        <f t="shared" si="5"/>
        <v>1964</v>
      </c>
      <c r="BG11" s="75">
        <v>10</v>
      </c>
      <c r="BH11" s="32">
        <v>10</v>
      </c>
      <c r="BI11" s="32">
        <v>10</v>
      </c>
      <c r="BJ11" s="41">
        <v>10</v>
      </c>
      <c r="BK11" s="38">
        <v>0</v>
      </c>
      <c r="BL11" s="34">
        <v>0</v>
      </c>
      <c r="BM11" s="34">
        <v>0</v>
      </c>
      <c r="BN11" s="26">
        <v>0</v>
      </c>
      <c r="BO11" s="29"/>
      <c r="BP11" s="28"/>
      <c r="BQ11" s="28"/>
      <c r="BR11" s="28"/>
      <c r="BS11" s="30"/>
      <c r="BU11" s="54"/>
      <c r="BV11" s="95"/>
      <c r="BW11" s="10">
        <v>39573</v>
      </c>
      <c r="BX11" s="1">
        <v>16547</v>
      </c>
      <c r="BZ11" s="10">
        <v>39557</v>
      </c>
      <c r="CA11" s="1">
        <v>18</v>
      </c>
      <c r="CC11" s="10">
        <v>39746</v>
      </c>
      <c r="CD11" s="1">
        <v>81</v>
      </c>
      <c r="CF11" s="10">
        <v>39665</v>
      </c>
      <c r="CG11" s="1">
        <v>12</v>
      </c>
    </row>
    <row r="12" spans="2:85" ht="12.75">
      <c r="B12" s="97">
        <f t="shared" si="8"/>
        <v>5</v>
      </c>
      <c r="C12" s="94"/>
      <c r="D12" s="97">
        <f t="shared" si="9"/>
        <v>1965</v>
      </c>
      <c r="E12" s="94"/>
      <c r="F12" s="5" t="s">
        <v>171</v>
      </c>
      <c r="G12" s="5" t="s">
        <v>172</v>
      </c>
      <c r="H12" s="5" t="s">
        <v>405</v>
      </c>
      <c r="I12" s="5" t="s">
        <v>462</v>
      </c>
      <c r="J12" s="5" t="s">
        <v>300</v>
      </c>
      <c r="K12" s="5" t="s">
        <v>5</v>
      </c>
      <c r="L12" s="5" t="s">
        <v>5</v>
      </c>
      <c r="M12" s="5" t="s">
        <v>5</v>
      </c>
      <c r="N12" s="91"/>
      <c r="P12" s="86">
        <f t="shared" si="0"/>
        <v>1965</v>
      </c>
      <c r="Q12" s="94"/>
      <c r="R12" s="16" t="s">
        <v>9</v>
      </c>
      <c r="S12" s="5" t="s">
        <v>51</v>
      </c>
      <c r="T12" s="5" t="s">
        <v>5</v>
      </c>
      <c r="U12" s="132"/>
      <c r="W12" s="86">
        <f t="shared" si="6"/>
        <v>1965</v>
      </c>
      <c r="Y12" s="116">
        <v>285</v>
      </c>
      <c r="Z12" s="28"/>
      <c r="AA12" s="28"/>
      <c r="AB12" s="28"/>
      <c r="AC12" s="30"/>
      <c r="AD12" s="81">
        <f t="shared" si="1"/>
        <v>285</v>
      </c>
      <c r="AE12" s="74">
        <v>0</v>
      </c>
      <c r="AF12" s="73">
        <f t="shared" si="2"/>
        <v>0</v>
      </c>
      <c r="AH12" s="86">
        <f t="shared" si="7"/>
        <v>1965</v>
      </c>
      <c r="AJ12" s="113"/>
      <c r="AK12" s="28"/>
      <c r="AL12" s="28"/>
      <c r="AM12" s="28"/>
      <c r="AN12" s="30">
        <v>99</v>
      </c>
      <c r="AO12" s="79">
        <v>0</v>
      </c>
      <c r="AP12" s="70">
        <f aca="true" t="shared" si="10" ref="AP12:AP43">SUM(AJ12:AN12)</f>
        <v>99</v>
      </c>
      <c r="AQ12" s="34"/>
      <c r="AR12" s="34"/>
      <c r="AS12" s="34"/>
      <c r="AT12" s="34"/>
      <c r="AU12" s="33">
        <v>99</v>
      </c>
      <c r="AV12" s="63">
        <f t="shared" si="3"/>
        <v>99</v>
      </c>
      <c r="AW12" s="88"/>
      <c r="AX12" s="64"/>
      <c r="AY12" s="64"/>
      <c r="AZ12" s="64"/>
      <c r="BA12" s="65"/>
      <c r="BB12" s="65"/>
      <c r="BC12" s="40">
        <f t="shared" si="4"/>
        <v>0</v>
      </c>
      <c r="BE12" s="86">
        <f t="shared" si="5"/>
        <v>1965</v>
      </c>
      <c r="BG12" s="75">
        <v>10</v>
      </c>
      <c r="BH12" s="32">
        <v>10</v>
      </c>
      <c r="BI12" s="32">
        <v>10</v>
      </c>
      <c r="BJ12" s="41">
        <v>10</v>
      </c>
      <c r="BK12" s="38">
        <v>0</v>
      </c>
      <c r="BL12" s="34">
        <v>0</v>
      </c>
      <c r="BM12" s="34">
        <v>0</v>
      </c>
      <c r="BN12" s="26">
        <v>0</v>
      </c>
      <c r="BO12" s="29"/>
      <c r="BP12" s="28"/>
      <c r="BQ12" s="28"/>
      <c r="BR12" s="28"/>
      <c r="BS12" s="30"/>
      <c r="BU12" s="54"/>
      <c r="BV12" s="95"/>
      <c r="BW12" s="10">
        <v>39578</v>
      </c>
      <c r="BX12" s="1">
        <v>17315</v>
      </c>
      <c r="BZ12" s="10">
        <v>39558</v>
      </c>
      <c r="CA12" s="1">
        <v>18</v>
      </c>
      <c r="CC12" s="10">
        <v>39750</v>
      </c>
      <c r="CD12" s="1">
        <v>171</v>
      </c>
      <c r="CF12" s="10">
        <v>39670</v>
      </c>
      <c r="CG12" s="20">
        <v>18</v>
      </c>
    </row>
    <row r="13" spans="2:85" ht="12.75">
      <c r="B13" s="97">
        <f t="shared" si="8"/>
        <v>6</v>
      </c>
      <c r="C13" s="94"/>
      <c r="D13" s="97">
        <f t="shared" si="9"/>
        <v>1966</v>
      </c>
      <c r="E13" s="94"/>
      <c r="F13" s="5" t="s">
        <v>173</v>
      </c>
      <c r="G13" s="5" t="s">
        <v>174</v>
      </c>
      <c r="H13" s="5" t="s">
        <v>406</v>
      </c>
      <c r="I13" s="5" t="s">
        <v>463</v>
      </c>
      <c r="J13" s="5" t="s">
        <v>301</v>
      </c>
      <c r="K13" s="5" t="s">
        <v>5</v>
      </c>
      <c r="L13" s="5" t="s">
        <v>5</v>
      </c>
      <c r="M13" s="5" t="s">
        <v>5</v>
      </c>
      <c r="N13" s="91"/>
      <c r="P13" s="86">
        <f t="shared" si="0"/>
        <v>1966</v>
      </c>
      <c r="Q13" s="94"/>
      <c r="R13" s="16" t="s">
        <v>10</v>
      </c>
      <c r="S13" s="5" t="s">
        <v>51</v>
      </c>
      <c r="T13" s="5" t="s">
        <v>5</v>
      </c>
      <c r="U13" s="132"/>
      <c r="W13" s="86">
        <f t="shared" si="6"/>
        <v>1966</v>
      </c>
      <c r="Y13" s="117">
        <v>303</v>
      </c>
      <c r="Z13" s="28"/>
      <c r="AA13" s="28"/>
      <c r="AB13" s="28"/>
      <c r="AC13" s="30"/>
      <c r="AD13" s="81">
        <f t="shared" si="1"/>
        <v>303</v>
      </c>
      <c r="AE13" s="74">
        <v>0</v>
      </c>
      <c r="AF13" s="73">
        <f t="shared" si="2"/>
        <v>0</v>
      </c>
      <c r="AH13" s="86">
        <f t="shared" si="7"/>
        <v>1966</v>
      </c>
      <c r="AJ13" s="113"/>
      <c r="AK13" s="28"/>
      <c r="AL13" s="28"/>
      <c r="AM13" s="28"/>
      <c r="AN13" s="30">
        <v>102</v>
      </c>
      <c r="AO13" s="79">
        <v>0</v>
      </c>
      <c r="AP13" s="70">
        <f t="shared" si="10"/>
        <v>102</v>
      </c>
      <c r="AQ13" s="28"/>
      <c r="AR13" s="28"/>
      <c r="AS13" s="28"/>
      <c r="AT13" s="28"/>
      <c r="AU13" s="30">
        <v>102</v>
      </c>
      <c r="AV13" s="63">
        <f t="shared" si="3"/>
        <v>102</v>
      </c>
      <c r="AW13" s="88"/>
      <c r="AX13" s="64"/>
      <c r="AY13" s="64"/>
      <c r="AZ13" s="64"/>
      <c r="BA13" s="65"/>
      <c r="BB13" s="65"/>
      <c r="BC13" s="40">
        <f t="shared" si="4"/>
        <v>0</v>
      </c>
      <c r="BE13" s="86">
        <f t="shared" si="5"/>
        <v>1966</v>
      </c>
      <c r="BG13" s="75">
        <v>10</v>
      </c>
      <c r="BH13" s="32">
        <v>12</v>
      </c>
      <c r="BI13" s="32">
        <v>12</v>
      </c>
      <c r="BJ13" s="41">
        <v>14</v>
      </c>
      <c r="BK13" s="38">
        <v>2</v>
      </c>
      <c r="BL13" s="34">
        <v>2</v>
      </c>
      <c r="BM13" s="34">
        <v>2</v>
      </c>
      <c r="BN13" s="33">
        <v>2</v>
      </c>
      <c r="BO13" s="29"/>
      <c r="BP13" s="28"/>
      <c r="BQ13" s="28"/>
      <c r="BR13" s="28"/>
      <c r="BS13" s="30"/>
      <c r="BU13" s="54"/>
      <c r="BV13" s="95"/>
      <c r="BW13" s="10">
        <v>39621</v>
      </c>
      <c r="BX13" s="1">
        <v>21476</v>
      </c>
      <c r="BZ13" s="10">
        <v>39559</v>
      </c>
      <c r="CA13" s="1">
        <v>27</v>
      </c>
      <c r="CC13" s="10">
        <v>39752</v>
      </c>
      <c r="CD13" s="1">
        <v>295</v>
      </c>
      <c r="CF13" s="10">
        <v>39675</v>
      </c>
      <c r="CG13" s="1">
        <v>19</v>
      </c>
    </row>
    <row r="14" spans="2:85" ht="12.75">
      <c r="B14" s="97">
        <f t="shared" si="8"/>
        <v>7</v>
      </c>
      <c r="C14" s="94"/>
      <c r="D14" s="97">
        <f t="shared" si="9"/>
        <v>1967</v>
      </c>
      <c r="E14" s="94"/>
      <c r="F14" s="5" t="s">
        <v>175</v>
      </c>
      <c r="G14" s="5" t="s">
        <v>176</v>
      </c>
      <c r="H14" s="5" t="s">
        <v>407</v>
      </c>
      <c r="I14" s="5" t="s">
        <v>230</v>
      </c>
      <c r="J14" s="5" t="s">
        <v>302</v>
      </c>
      <c r="K14" s="5" t="s">
        <v>5</v>
      </c>
      <c r="L14" s="5" t="s">
        <v>5</v>
      </c>
      <c r="M14" s="5" t="s">
        <v>5</v>
      </c>
      <c r="N14" s="91"/>
      <c r="P14" s="86">
        <f t="shared" si="0"/>
        <v>1967</v>
      </c>
      <c r="Q14" s="94"/>
      <c r="R14" s="16" t="s">
        <v>11</v>
      </c>
      <c r="S14" s="5" t="s">
        <v>51</v>
      </c>
      <c r="T14" s="5" t="s">
        <v>5</v>
      </c>
      <c r="U14" s="132"/>
      <c r="W14" s="86">
        <f t="shared" si="6"/>
        <v>1967</v>
      </c>
      <c r="Y14" s="117">
        <v>276</v>
      </c>
      <c r="Z14" s="28"/>
      <c r="AA14" s="28"/>
      <c r="AB14" s="28"/>
      <c r="AC14" s="30"/>
      <c r="AD14" s="81">
        <f t="shared" si="1"/>
        <v>276</v>
      </c>
      <c r="AE14" s="74">
        <v>0</v>
      </c>
      <c r="AF14" s="73">
        <f t="shared" si="2"/>
        <v>0</v>
      </c>
      <c r="AH14" s="86">
        <f t="shared" si="7"/>
        <v>1967</v>
      </c>
      <c r="AJ14" s="108">
        <v>0</v>
      </c>
      <c r="AK14" s="34">
        <v>0</v>
      </c>
      <c r="AL14" s="34">
        <v>0</v>
      </c>
      <c r="AM14" s="34">
        <v>0</v>
      </c>
      <c r="AN14" s="33">
        <v>116</v>
      </c>
      <c r="AO14" s="79">
        <v>0</v>
      </c>
      <c r="AP14" s="70">
        <f t="shared" si="10"/>
        <v>116</v>
      </c>
      <c r="AQ14" s="34"/>
      <c r="AR14" s="34"/>
      <c r="AS14" s="34"/>
      <c r="AT14" s="34"/>
      <c r="AU14" s="33">
        <v>106</v>
      </c>
      <c r="AV14" s="63">
        <f t="shared" si="3"/>
        <v>106</v>
      </c>
      <c r="AW14" s="89"/>
      <c r="AX14" s="66"/>
      <c r="AY14" s="66"/>
      <c r="AZ14" s="66"/>
      <c r="BA14" s="69"/>
      <c r="BB14" s="67">
        <f>((AP14-AV14)/AP14)</f>
        <v>0.08620689655172414</v>
      </c>
      <c r="BC14" s="40">
        <f t="shared" si="4"/>
        <v>10</v>
      </c>
      <c r="BE14" s="86">
        <f t="shared" si="5"/>
        <v>1967</v>
      </c>
      <c r="BG14" s="75">
        <v>12</v>
      </c>
      <c r="BH14" s="32">
        <v>12</v>
      </c>
      <c r="BI14" s="32">
        <v>15</v>
      </c>
      <c r="BJ14" s="41">
        <v>15</v>
      </c>
      <c r="BK14" s="38">
        <v>2</v>
      </c>
      <c r="BL14" s="34">
        <v>2</v>
      </c>
      <c r="BM14" s="34">
        <v>2</v>
      </c>
      <c r="BN14" s="33">
        <v>2</v>
      </c>
      <c r="BO14" s="29"/>
      <c r="BP14" s="28"/>
      <c r="BQ14" s="28"/>
      <c r="BR14" s="28"/>
      <c r="BS14" s="30"/>
      <c r="BU14" s="54"/>
      <c r="BV14" s="95"/>
      <c r="BW14" s="10">
        <v>39631</v>
      </c>
      <c r="BX14" s="1">
        <v>23190</v>
      </c>
      <c r="BZ14" s="10">
        <v>39560</v>
      </c>
      <c r="CA14" s="1">
        <v>37</v>
      </c>
      <c r="CC14" s="10">
        <v>39753</v>
      </c>
      <c r="CD14" s="1">
        <v>411</v>
      </c>
      <c r="CF14" s="10">
        <v>39680</v>
      </c>
      <c r="CG14" s="1">
        <v>30</v>
      </c>
    </row>
    <row r="15" spans="2:85" ht="12.75">
      <c r="B15" s="97">
        <f t="shared" si="8"/>
        <v>8</v>
      </c>
      <c r="C15" s="94"/>
      <c r="D15" s="97">
        <f t="shared" si="9"/>
        <v>1968</v>
      </c>
      <c r="E15" s="94"/>
      <c r="F15" s="5" t="s">
        <v>177</v>
      </c>
      <c r="G15" s="5" t="s">
        <v>178</v>
      </c>
      <c r="H15" s="5" t="s">
        <v>406</v>
      </c>
      <c r="I15" s="5" t="s">
        <v>459</v>
      </c>
      <c r="J15" s="5" t="s">
        <v>303</v>
      </c>
      <c r="K15" s="5" t="s">
        <v>5</v>
      </c>
      <c r="L15" s="5" t="s">
        <v>5</v>
      </c>
      <c r="M15" s="5" t="s">
        <v>5</v>
      </c>
      <c r="N15" s="91"/>
      <c r="P15" s="86">
        <f t="shared" si="0"/>
        <v>1968</v>
      </c>
      <c r="Q15" s="94"/>
      <c r="R15" s="16" t="s">
        <v>12</v>
      </c>
      <c r="S15" s="5" t="s">
        <v>52</v>
      </c>
      <c r="T15" s="5" t="s">
        <v>5</v>
      </c>
      <c r="U15" s="132"/>
      <c r="W15" s="86">
        <f t="shared" si="6"/>
        <v>1968</v>
      </c>
      <c r="Y15" s="117">
        <v>424</v>
      </c>
      <c r="Z15" s="28"/>
      <c r="AA15" s="28"/>
      <c r="AB15" s="28"/>
      <c r="AC15" s="30"/>
      <c r="AD15" s="81">
        <f t="shared" si="1"/>
        <v>424</v>
      </c>
      <c r="AE15" s="74">
        <v>0</v>
      </c>
      <c r="AF15" s="73">
        <f t="shared" si="2"/>
        <v>0</v>
      </c>
      <c r="AH15" s="86">
        <f t="shared" si="7"/>
        <v>1968</v>
      </c>
      <c r="AJ15" s="108">
        <v>0</v>
      </c>
      <c r="AK15" s="34">
        <v>0</v>
      </c>
      <c r="AL15" s="34">
        <v>0</v>
      </c>
      <c r="AM15" s="34">
        <v>0</v>
      </c>
      <c r="AN15" s="33">
        <v>117</v>
      </c>
      <c r="AO15" s="79">
        <v>0</v>
      </c>
      <c r="AP15" s="70">
        <f t="shared" si="10"/>
        <v>117</v>
      </c>
      <c r="AQ15" s="34"/>
      <c r="AR15" s="34"/>
      <c r="AS15" s="34"/>
      <c r="AT15" s="34"/>
      <c r="AU15" s="33">
        <v>112</v>
      </c>
      <c r="AV15" s="63">
        <f t="shared" si="3"/>
        <v>112</v>
      </c>
      <c r="AW15" s="89"/>
      <c r="AX15" s="66"/>
      <c r="AY15" s="66"/>
      <c r="AZ15" s="66"/>
      <c r="BA15" s="69"/>
      <c r="BB15" s="67">
        <f>((AP15-AV15)/AP15)</f>
        <v>0.042735042735042736</v>
      </c>
      <c r="BC15" s="40">
        <f t="shared" si="4"/>
        <v>5</v>
      </c>
      <c r="BE15" s="86">
        <f t="shared" si="5"/>
        <v>1968</v>
      </c>
      <c r="BG15" s="75">
        <v>15</v>
      </c>
      <c r="BH15" s="32">
        <v>15</v>
      </c>
      <c r="BI15" s="32">
        <v>20</v>
      </c>
      <c r="BJ15" s="41">
        <v>20</v>
      </c>
      <c r="BK15" s="38">
        <v>3</v>
      </c>
      <c r="BL15" s="34">
        <v>3</v>
      </c>
      <c r="BM15" s="34">
        <v>3</v>
      </c>
      <c r="BN15" s="33">
        <v>3</v>
      </c>
      <c r="BO15" s="29"/>
      <c r="BP15" s="28"/>
      <c r="BQ15" s="28"/>
      <c r="BR15" s="28"/>
      <c r="BS15" s="30"/>
      <c r="BU15" s="54"/>
      <c r="BV15" s="95"/>
      <c r="BW15" s="10">
        <v>39663</v>
      </c>
      <c r="BX15" s="1">
        <v>27618</v>
      </c>
      <c r="BZ15" s="10">
        <v>39561</v>
      </c>
      <c r="CA15" s="1">
        <v>48</v>
      </c>
      <c r="CC15" s="10">
        <v>39754</v>
      </c>
      <c r="CD15" s="1">
        <v>553</v>
      </c>
      <c r="CF15" s="10">
        <v>39685</v>
      </c>
      <c r="CG15" s="1">
        <v>41</v>
      </c>
    </row>
    <row r="16" spans="2:85" ht="12.75">
      <c r="B16" s="97">
        <f t="shared" si="8"/>
        <v>9</v>
      </c>
      <c r="C16" s="94"/>
      <c r="D16" s="97">
        <f t="shared" si="9"/>
        <v>1969</v>
      </c>
      <c r="E16" s="94"/>
      <c r="F16" s="5" t="s">
        <v>179</v>
      </c>
      <c r="G16" s="5" t="s">
        <v>180</v>
      </c>
      <c r="H16" s="5" t="s">
        <v>408</v>
      </c>
      <c r="I16" s="5" t="s">
        <v>464</v>
      </c>
      <c r="J16" s="5" t="s">
        <v>304</v>
      </c>
      <c r="K16" s="5" t="s">
        <v>5</v>
      </c>
      <c r="L16" s="5" t="s">
        <v>5</v>
      </c>
      <c r="M16" s="5" t="s">
        <v>5</v>
      </c>
      <c r="N16" s="91"/>
      <c r="P16" s="86">
        <f t="shared" si="0"/>
        <v>1969</v>
      </c>
      <c r="Q16" s="94"/>
      <c r="R16" s="16" t="s">
        <v>13</v>
      </c>
      <c r="S16" s="5" t="s">
        <v>52</v>
      </c>
      <c r="T16" s="5" t="s">
        <v>5</v>
      </c>
      <c r="U16" s="132"/>
      <c r="W16" s="86">
        <f t="shared" si="6"/>
        <v>1969</v>
      </c>
      <c r="Y16" s="117">
        <v>340</v>
      </c>
      <c r="Z16" s="28"/>
      <c r="AA16" s="28"/>
      <c r="AB16" s="28"/>
      <c r="AC16" s="30"/>
      <c r="AD16" s="81">
        <f t="shared" si="1"/>
        <v>340</v>
      </c>
      <c r="AE16" s="74">
        <v>0</v>
      </c>
      <c r="AF16" s="73">
        <f t="shared" si="2"/>
        <v>0</v>
      </c>
      <c r="AH16" s="86">
        <f t="shared" si="7"/>
        <v>1969</v>
      </c>
      <c r="AJ16" s="108">
        <v>0</v>
      </c>
      <c r="AK16" s="34">
        <v>0</v>
      </c>
      <c r="AL16" s="34">
        <v>0</v>
      </c>
      <c r="AM16" s="34">
        <v>0</v>
      </c>
      <c r="AN16" s="33">
        <v>102</v>
      </c>
      <c r="AO16" s="79">
        <v>0</v>
      </c>
      <c r="AP16" s="70">
        <f t="shared" si="10"/>
        <v>102</v>
      </c>
      <c r="AQ16" s="34"/>
      <c r="AR16" s="34"/>
      <c r="AS16" s="34"/>
      <c r="AT16" s="34"/>
      <c r="AU16" s="33">
        <v>101</v>
      </c>
      <c r="AV16" s="63">
        <f t="shared" si="3"/>
        <v>101</v>
      </c>
      <c r="AW16" s="89"/>
      <c r="AX16" s="66"/>
      <c r="AY16" s="66"/>
      <c r="AZ16" s="66"/>
      <c r="BA16" s="69"/>
      <c r="BB16" s="67">
        <f>((AP16-AV16)/AP16)</f>
        <v>0.00980392156862745</v>
      </c>
      <c r="BC16" s="40">
        <f t="shared" si="4"/>
        <v>1</v>
      </c>
      <c r="BE16" s="86">
        <f t="shared" si="5"/>
        <v>1969</v>
      </c>
      <c r="BG16" s="75">
        <v>15</v>
      </c>
      <c r="BH16" s="32">
        <v>15</v>
      </c>
      <c r="BI16" s="32">
        <v>20</v>
      </c>
      <c r="BJ16" s="41">
        <v>20</v>
      </c>
      <c r="BK16" s="38">
        <v>5</v>
      </c>
      <c r="BL16" s="34">
        <v>5</v>
      </c>
      <c r="BM16" s="34">
        <v>5</v>
      </c>
      <c r="BN16" s="33">
        <v>5</v>
      </c>
      <c r="BO16" s="29"/>
      <c r="BP16" s="28"/>
      <c r="BQ16" s="28"/>
      <c r="BR16" s="28"/>
      <c r="BS16" s="30"/>
      <c r="BU16" s="54"/>
      <c r="BV16" s="95"/>
      <c r="BW16" s="10">
        <v>39683</v>
      </c>
      <c r="BX16" s="1">
        <v>29721</v>
      </c>
      <c r="BZ16" s="10">
        <v>39562</v>
      </c>
      <c r="CA16" s="1">
        <v>56</v>
      </c>
      <c r="CC16" s="14"/>
      <c r="CD16" s="13"/>
      <c r="CF16" s="10">
        <v>39690</v>
      </c>
      <c r="CG16" s="1">
        <v>49</v>
      </c>
    </row>
    <row r="17" spans="2:85" ht="12.75">
      <c r="B17" s="97">
        <f t="shared" si="8"/>
        <v>10</v>
      </c>
      <c r="C17" s="94"/>
      <c r="D17" s="97">
        <f t="shared" si="9"/>
        <v>1970</v>
      </c>
      <c r="E17" s="94"/>
      <c r="F17" s="5" t="s">
        <v>181</v>
      </c>
      <c r="G17" s="5" t="s">
        <v>182</v>
      </c>
      <c r="H17" s="5" t="s">
        <v>409</v>
      </c>
      <c r="I17" s="5" t="s">
        <v>465</v>
      </c>
      <c r="J17" s="5" t="s">
        <v>305</v>
      </c>
      <c r="K17" s="5" t="s">
        <v>5</v>
      </c>
      <c r="L17" s="5" t="s">
        <v>5</v>
      </c>
      <c r="M17" s="5" t="s">
        <v>5</v>
      </c>
      <c r="N17" s="91"/>
      <c r="P17" s="86">
        <f t="shared" si="0"/>
        <v>1970</v>
      </c>
      <c r="Q17" s="94"/>
      <c r="R17" s="16" t="s">
        <v>14</v>
      </c>
      <c r="S17" s="5" t="s">
        <v>52</v>
      </c>
      <c r="T17" s="5" t="s">
        <v>501</v>
      </c>
      <c r="U17" s="132"/>
      <c r="W17" s="86">
        <f t="shared" si="6"/>
        <v>1970</v>
      </c>
      <c r="Y17" s="117">
        <v>312</v>
      </c>
      <c r="Z17" s="28"/>
      <c r="AA17" s="28"/>
      <c r="AB17" s="28"/>
      <c r="AC17" s="30"/>
      <c r="AD17" s="81">
        <f t="shared" si="1"/>
        <v>312</v>
      </c>
      <c r="AE17" s="75">
        <v>11</v>
      </c>
      <c r="AF17" s="73">
        <f t="shared" si="2"/>
        <v>0.08461538461538462</v>
      </c>
      <c r="AH17" s="86">
        <f t="shared" si="7"/>
        <v>1970</v>
      </c>
      <c r="AJ17" s="108">
        <v>0</v>
      </c>
      <c r="AK17" s="34">
        <v>0</v>
      </c>
      <c r="AL17" s="34">
        <v>0</v>
      </c>
      <c r="AM17" s="34">
        <v>0</v>
      </c>
      <c r="AN17" s="33">
        <v>150</v>
      </c>
      <c r="AO17" s="79">
        <v>0</v>
      </c>
      <c r="AP17" s="70">
        <f t="shared" si="10"/>
        <v>150</v>
      </c>
      <c r="AQ17" s="34"/>
      <c r="AR17" s="34"/>
      <c r="AS17" s="34"/>
      <c r="AT17" s="34"/>
      <c r="AU17" s="33">
        <v>130</v>
      </c>
      <c r="AV17" s="63">
        <f t="shared" si="3"/>
        <v>130</v>
      </c>
      <c r="AW17" s="89"/>
      <c r="AX17" s="66"/>
      <c r="AY17" s="66"/>
      <c r="AZ17" s="66"/>
      <c r="BA17" s="69"/>
      <c r="BB17" s="67">
        <f>((AP17-AV17)/AP17)</f>
        <v>0.13333333333333333</v>
      </c>
      <c r="BC17" s="40">
        <f t="shared" si="4"/>
        <v>20</v>
      </c>
      <c r="BE17" s="86">
        <f t="shared" si="5"/>
        <v>1970</v>
      </c>
      <c r="BG17" s="75">
        <v>20</v>
      </c>
      <c r="BH17" s="32">
        <v>20</v>
      </c>
      <c r="BI17" s="32">
        <v>25</v>
      </c>
      <c r="BJ17" s="41">
        <v>25</v>
      </c>
      <c r="BK17" s="38">
        <v>5</v>
      </c>
      <c r="BL17" s="34">
        <v>5</v>
      </c>
      <c r="BM17" s="34">
        <v>5</v>
      </c>
      <c r="BN17" s="33">
        <v>5</v>
      </c>
      <c r="BO17" s="29"/>
      <c r="BP17" s="28"/>
      <c r="BQ17" s="28"/>
      <c r="BR17" s="28"/>
      <c r="BS17" s="30"/>
      <c r="BU17" s="54"/>
      <c r="BV17" s="95"/>
      <c r="BW17" s="10">
        <v>39703</v>
      </c>
      <c r="BX17" s="1">
        <v>35005</v>
      </c>
      <c r="BZ17" s="10">
        <v>39563</v>
      </c>
      <c r="CA17" s="1">
        <v>59</v>
      </c>
      <c r="CC17" s="12"/>
      <c r="CD17" s="6"/>
      <c r="CF17" s="10">
        <v>39696</v>
      </c>
      <c r="CG17" s="1">
        <v>110</v>
      </c>
    </row>
    <row r="18" spans="2:85" ht="12.75">
      <c r="B18" s="97">
        <f t="shared" si="8"/>
        <v>11</v>
      </c>
      <c r="C18" s="94"/>
      <c r="D18" s="97">
        <f t="shared" si="9"/>
        <v>1971</v>
      </c>
      <c r="E18" s="94"/>
      <c r="F18" s="5" t="s">
        <v>183</v>
      </c>
      <c r="G18" s="5" t="s">
        <v>184</v>
      </c>
      <c r="H18" s="5" t="s">
        <v>410</v>
      </c>
      <c r="I18" s="5" t="s">
        <v>466</v>
      </c>
      <c r="J18" s="5" t="s">
        <v>306</v>
      </c>
      <c r="K18" s="5" t="s">
        <v>5</v>
      </c>
      <c r="L18" s="5" t="s">
        <v>5</v>
      </c>
      <c r="M18" s="5" t="s">
        <v>5</v>
      </c>
      <c r="N18" s="91"/>
      <c r="P18" s="86">
        <f t="shared" si="0"/>
        <v>1971</v>
      </c>
      <c r="Q18" s="94"/>
      <c r="R18" s="16" t="s">
        <v>15</v>
      </c>
      <c r="S18" s="5" t="s">
        <v>52</v>
      </c>
      <c r="T18" s="5" t="s">
        <v>5</v>
      </c>
      <c r="U18" s="132"/>
      <c r="W18" s="86">
        <f t="shared" si="6"/>
        <v>1971</v>
      </c>
      <c r="Y18" s="117">
        <v>329</v>
      </c>
      <c r="Z18" s="28"/>
      <c r="AA18" s="28"/>
      <c r="AB18" s="28"/>
      <c r="AC18" s="30"/>
      <c r="AD18" s="81">
        <f t="shared" si="1"/>
        <v>329</v>
      </c>
      <c r="AE18" s="74">
        <v>0</v>
      </c>
      <c r="AF18" s="73">
        <f t="shared" si="2"/>
        <v>0</v>
      </c>
      <c r="AH18" s="86">
        <f t="shared" si="7"/>
        <v>1971</v>
      </c>
      <c r="AJ18" s="113"/>
      <c r="AK18" s="28"/>
      <c r="AL18" s="28"/>
      <c r="AM18" s="28"/>
      <c r="AN18" s="30">
        <v>172</v>
      </c>
      <c r="AO18" s="79">
        <v>0</v>
      </c>
      <c r="AP18" s="70">
        <f t="shared" si="10"/>
        <v>172</v>
      </c>
      <c r="AQ18" s="34"/>
      <c r="AR18" s="34"/>
      <c r="AS18" s="34"/>
      <c r="AT18" s="34"/>
      <c r="AU18" s="33">
        <v>172</v>
      </c>
      <c r="AV18" s="63">
        <f t="shared" si="3"/>
        <v>172</v>
      </c>
      <c r="AW18" s="88"/>
      <c r="AX18" s="64"/>
      <c r="AY18" s="64"/>
      <c r="AZ18" s="64"/>
      <c r="BA18" s="65"/>
      <c r="BB18" s="65"/>
      <c r="BC18" s="40">
        <f t="shared" si="4"/>
        <v>0</v>
      </c>
      <c r="BE18" s="86">
        <f t="shared" si="5"/>
        <v>1971</v>
      </c>
      <c r="BG18" s="75">
        <v>20</v>
      </c>
      <c r="BH18" s="32">
        <v>20</v>
      </c>
      <c r="BI18" s="32">
        <v>35</v>
      </c>
      <c r="BJ18" s="41">
        <v>35</v>
      </c>
      <c r="BK18" s="38">
        <v>5</v>
      </c>
      <c r="BL18" s="34">
        <v>5</v>
      </c>
      <c r="BM18" s="34">
        <v>5</v>
      </c>
      <c r="BN18" s="33">
        <v>5</v>
      </c>
      <c r="BO18" s="29"/>
      <c r="BP18" s="28"/>
      <c r="BQ18" s="28"/>
      <c r="BR18" s="28"/>
      <c r="BS18" s="30"/>
      <c r="BU18" s="54"/>
      <c r="BV18" s="95"/>
      <c r="BW18" s="10">
        <v>39719</v>
      </c>
      <c r="BX18" s="1">
        <v>37692</v>
      </c>
      <c r="BZ18" s="10">
        <v>39564</v>
      </c>
      <c r="CA18" s="1">
        <v>63</v>
      </c>
      <c r="CC18" s="12"/>
      <c r="CD18" s="6"/>
      <c r="CF18" s="10">
        <v>39701</v>
      </c>
      <c r="CG18" s="1">
        <v>155</v>
      </c>
    </row>
    <row r="19" spans="2:85" ht="12.75">
      <c r="B19" s="97">
        <f t="shared" si="8"/>
        <v>12</v>
      </c>
      <c r="C19" s="94"/>
      <c r="D19" s="97">
        <f t="shared" si="9"/>
        <v>1972</v>
      </c>
      <c r="E19" s="94"/>
      <c r="F19" s="5" t="s">
        <v>185</v>
      </c>
      <c r="G19" s="5" t="s">
        <v>186</v>
      </c>
      <c r="H19" s="5" t="s">
        <v>406</v>
      </c>
      <c r="I19" s="5" t="s">
        <v>462</v>
      </c>
      <c r="J19" s="5" t="s">
        <v>307</v>
      </c>
      <c r="K19" s="5" t="s">
        <v>5</v>
      </c>
      <c r="L19" s="5" t="s">
        <v>5</v>
      </c>
      <c r="M19" s="5" t="s">
        <v>5</v>
      </c>
      <c r="N19" s="91"/>
      <c r="P19" s="86">
        <f t="shared" si="0"/>
        <v>1972</v>
      </c>
      <c r="Q19" s="94"/>
      <c r="R19" s="16" t="s">
        <v>16</v>
      </c>
      <c r="S19" s="5" t="s">
        <v>52</v>
      </c>
      <c r="T19" s="5" t="s">
        <v>53</v>
      </c>
      <c r="U19" s="132"/>
      <c r="W19" s="86">
        <f t="shared" si="6"/>
        <v>1972</v>
      </c>
      <c r="Y19" s="117">
        <v>340</v>
      </c>
      <c r="Z19" s="28"/>
      <c r="AA19" s="28"/>
      <c r="AB19" s="28"/>
      <c r="AC19" s="30"/>
      <c r="AD19" s="81">
        <f t="shared" si="1"/>
        <v>340</v>
      </c>
      <c r="AE19" s="75">
        <v>114</v>
      </c>
      <c r="AF19" s="73">
        <f t="shared" si="2"/>
        <v>0.7354838709677419</v>
      </c>
      <c r="AH19" s="86">
        <f t="shared" si="7"/>
        <v>1972</v>
      </c>
      <c r="AJ19" s="113"/>
      <c r="AK19" s="28"/>
      <c r="AL19" s="28"/>
      <c r="AM19" s="28"/>
      <c r="AN19" s="30">
        <v>155</v>
      </c>
      <c r="AO19" s="79">
        <v>0</v>
      </c>
      <c r="AP19" s="70">
        <f t="shared" si="10"/>
        <v>155</v>
      </c>
      <c r="AQ19" s="28"/>
      <c r="AR19" s="28"/>
      <c r="AS19" s="28"/>
      <c r="AT19" s="28"/>
      <c r="AU19" s="30">
        <v>155</v>
      </c>
      <c r="AV19" s="63">
        <f t="shared" si="3"/>
        <v>155</v>
      </c>
      <c r="AW19" s="88"/>
      <c r="AX19" s="64"/>
      <c r="AY19" s="64"/>
      <c r="AZ19" s="64"/>
      <c r="BA19" s="65"/>
      <c r="BB19" s="65"/>
      <c r="BC19" s="40">
        <f t="shared" si="4"/>
        <v>0</v>
      </c>
      <c r="BE19" s="86">
        <f t="shared" si="5"/>
        <v>1972</v>
      </c>
      <c r="BG19" s="75">
        <v>27</v>
      </c>
      <c r="BH19" s="32">
        <v>27</v>
      </c>
      <c r="BI19" s="32">
        <v>42</v>
      </c>
      <c r="BJ19" s="41">
        <v>42</v>
      </c>
      <c r="BK19" s="38">
        <v>5</v>
      </c>
      <c r="BL19" s="34">
        <v>5</v>
      </c>
      <c r="BM19" s="34">
        <v>5</v>
      </c>
      <c r="BN19" s="33">
        <v>5</v>
      </c>
      <c r="BO19" s="29"/>
      <c r="BP19" s="28"/>
      <c r="BQ19" s="28"/>
      <c r="BR19" s="28"/>
      <c r="BS19" s="30"/>
      <c r="BU19" s="54"/>
      <c r="BV19" s="95"/>
      <c r="BW19" s="10">
        <v>39731</v>
      </c>
      <c r="BX19" s="1">
        <v>40697</v>
      </c>
      <c r="BZ19" s="10">
        <v>39566</v>
      </c>
      <c r="CA19" s="1">
        <v>98</v>
      </c>
      <c r="CC19" s="12"/>
      <c r="CD19" s="6"/>
      <c r="CF19" s="10">
        <v>39703</v>
      </c>
      <c r="CG19" s="1">
        <v>180</v>
      </c>
    </row>
    <row r="20" spans="2:85" ht="12.75">
      <c r="B20" s="97">
        <f>B19+1</f>
        <v>13</v>
      </c>
      <c r="C20" s="94"/>
      <c r="D20" s="97">
        <f>D19+1</f>
        <v>1973</v>
      </c>
      <c r="E20" s="94"/>
      <c r="F20" s="5" t="s">
        <v>187</v>
      </c>
      <c r="G20" s="5" t="s">
        <v>188</v>
      </c>
      <c r="H20" s="5" t="s">
        <v>411</v>
      </c>
      <c r="I20" s="5" t="s">
        <v>467</v>
      </c>
      <c r="J20" s="5" t="s">
        <v>308</v>
      </c>
      <c r="K20" s="5" t="s">
        <v>5</v>
      </c>
      <c r="L20" s="5" t="s">
        <v>5</v>
      </c>
      <c r="M20" s="5" t="s">
        <v>5</v>
      </c>
      <c r="N20" s="91"/>
      <c r="P20" s="86">
        <f t="shared" si="0"/>
        <v>1973</v>
      </c>
      <c r="Q20" s="94"/>
      <c r="R20" s="16" t="s">
        <v>17</v>
      </c>
      <c r="S20" s="5" t="s">
        <v>52</v>
      </c>
      <c r="T20" s="5" t="s">
        <v>54</v>
      </c>
      <c r="U20" s="132"/>
      <c r="W20" s="86">
        <f t="shared" si="6"/>
        <v>1973</v>
      </c>
      <c r="Y20" s="117">
        <v>399</v>
      </c>
      <c r="Z20" s="28"/>
      <c r="AA20" s="28"/>
      <c r="AB20" s="28"/>
      <c r="AC20" s="30"/>
      <c r="AD20" s="81">
        <f t="shared" si="1"/>
        <v>399</v>
      </c>
      <c r="AE20" s="75">
        <v>138</v>
      </c>
      <c r="AF20" s="73">
        <f t="shared" si="2"/>
        <v>0.8571428571428571</v>
      </c>
      <c r="AH20" s="86">
        <f t="shared" si="7"/>
        <v>1973</v>
      </c>
      <c r="AJ20" s="113"/>
      <c r="AK20" s="28"/>
      <c r="AL20" s="28"/>
      <c r="AM20" s="28"/>
      <c r="AN20" s="30">
        <v>161</v>
      </c>
      <c r="AO20" s="79">
        <v>0</v>
      </c>
      <c r="AP20" s="70">
        <f t="shared" si="10"/>
        <v>161</v>
      </c>
      <c r="AQ20" s="28"/>
      <c r="AR20" s="28"/>
      <c r="AS20" s="28"/>
      <c r="AT20" s="28"/>
      <c r="AU20" s="30">
        <v>161</v>
      </c>
      <c r="AV20" s="63">
        <f t="shared" si="3"/>
        <v>161</v>
      </c>
      <c r="AW20" s="88"/>
      <c r="AX20" s="64"/>
      <c r="AY20" s="64"/>
      <c r="AZ20" s="64"/>
      <c r="BA20" s="65"/>
      <c r="BB20" s="65"/>
      <c r="BC20" s="40">
        <f t="shared" si="4"/>
        <v>0</v>
      </c>
      <c r="BE20" s="86">
        <f t="shared" si="5"/>
        <v>1973</v>
      </c>
      <c r="BG20" s="107"/>
      <c r="BH20" s="36"/>
      <c r="BI20" s="36"/>
      <c r="BJ20" s="37"/>
      <c r="BK20" s="35"/>
      <c r="BL20" s="36"/>
      <c r="BM20" s="36"/>
      <c r="BN20" s="37"/>
      <c r="BO20" s="29"/>
      <c r="BP20" s="28"/>
      <c r="BQ20" s="28"/>
      <c r="BR20" s="28"/>
      <c r="BS20" s="30"/>
      <c r="BU20" s="54"/>
      <c r="BV20" s="95"/>
      <c r="BW20" s="10">
        <v>39745</v>
      </c>
      <c r="BX20" s="1">
        <v>43947</v>
      </c>
      <c r="BZ20" s="10">
        <v>39568</v>
      </c>
      <c r="CA20" s="1">
        <v>180</v>
      </c>
      <c r="CC20" s="12"/>
      <c r="CD20" s="6"/>
      <c r="CF20" s="10">
        <v>39706</v>
      </c>
      <c r="CG20" s="1">
        <v>190</v>
      </c>
    </row>
    <row r="21" spans="2:85" ht="12.75">
      <c r="B21" s="97">
        <f t="shared" si="8"/>
        <v>14</v>
      </c>
      <c r="C21" s="94"/>
      <c r="D21" s="97">
        <f t="shared" si="9"/>
        <v>1974</v>
      </c>
      <c r="E21" s="94"/>
      <c r="F21" s="5" t="s">
        <v>189</v>
      </c>
      <c r="G21" s="5" t="s">
        <v>190</v>
      </c>
      <c r="H21" s="5" t="s">
        <v>412</v>
      </c>
      <c r="I21" s="5" t="s">
        <v>468</v>
      </c>
      <c r="J21" s="5" t="s">
        <v>309</v>
      </c>
      <c r="K21" s="5" t="s">
        <v>5</v>
      </c>
      <c r="L21" s="5" t="s">
        <v>5</v>
      </c>
      <c r="M21" s="5" t="s">
        <v>5</v>
      </c>
      <c r="N21" s="91"/>
      <c r="P21" s="86">
        <f t="shared" si="0"/>
        <v>1974</v>
      </c>
      <c r="Q21" s="94"/>
      <c r="R21" s="16" t="s">
        <v>18</v>
      </c>
      <c r="S21" s="5" t="s">
        <v>52</v>
      </c>
      <c r="T21" s="5" t="s">
        <v>55</v>
      </c>
      <c r="U21" s="132"/>
      <c r="W21" s="86">
        <f t="shared" si="6"/>
        <v>1974</v>
      </c>
      <c r="Y21" s="117">
        <v>413</v>
      </c>
      <c r="Z21" s="28"/>
      <c r="AA21" s="28"/>
      <c r="AB21" s="28"/>
      <c r="AC21" s="99"/>
      <c r="AD21" s="81">
        <f t="shared" si="1"/>
        <v>413</v>
      </c>
      <c r="AE21" s="75">
        <v>173</v>
      </c>
      <c r="AF21" s="73">
        <f t="shared" si="2"/>
        <v>0.8871794871794871</v>
      </c>
      <c r="AH21" s="86">
        <f t="shared" si="7"/>
        <v>1974</v>
      </c>
      <c r="AJ21" s="108">
        <v>0</v>
      </c>
      <c r="AK21" s="34">
        <v>0</v>
      </c>
      <c r="AL21" s="34">
        <v>0</v>
      </c>
      <c r="AM21" s="34">
        <v>0</v>
      </c>
      <c r="AN21" s="39">
        <v>260</v>
      </c>
      <c r="AO21" s="79">
        <v>0</v>
      </c>
      <c r="AP21" s="70">
        <f t="shared" si="10"/>
        <v>260</v>
      </c>
      <c r="AQ21" s="34"/>
      <c r="AR21" s="34"/>
      <c r="AS21" s="34"/>
      <c r="AT21" s="34"/>
      <c r="AU21" s="39">
        <v>195</v>
      </c>
      <c r="AV21" s="63">
        <f t="shared" si="3"/>
        <v>195</v>
      </c>
      <c r="AW21" s="89"/>
      <c r="AX21" s="66"/>
      <c r="AY21" s="66"/>
      <c r="AZ21" s="66"/>
      <c r="BA21" s="66"/>
      <c r="BB21" s="67">
        <f aca="true" t="shared" si="11" ref="BB21:BB68">((AP21-AV21)/AP21)</f>
        <v>0.25</v>
      </c>
      <c r="BC21" s="40">
        <f t="shared" si="4"/>
        <v>65</v>
      </c>
      <c r="BE21" s="86">
        <f t="shared" si="5"/>
        <v>1974</v>
      </c>
      <c r="BG21" s="107">
        <v>23</v>
      </c>
      <c r="BH21" s="36"/>
      <c r="BI21" s="36"/>
      <c r="BJ21" s="37"/>
      <c r="BK21" s="35"/>
      <c r="BL21" s="36"/>
      <c r="BM21" s="36"/>
      <c r="BN21" s="37"/>
      <c r="BO21" s="29"/>
      <c r="BP21" s="28"/>
      <c r="BQ21" s="28"/>
      <c r="BR21" s="28"/>
      <c r="BS21" s="30"/>
      <c r="BU21" s="54"/>
      <c r="BV21" s="95"/>
      <c r="BW21" s="10">
        <v>39763</v>
      </c>
      <c r="BX21" s="1">
        <v>49401</v>
      </c>
      <c r="BZ21" s="10">
        <v>39569</v>
      </c>
      <c r="CA21" s="1">
        <v>210</v>
      </c>
      <c r="CC21" s="12"/>
      <c r="CD21" s="6"/>
      <c r="CF21" s="10">
        <v>39711</v>
      </c>
      <c r="CG21" s="1">
        <v>196</v>
      </c>
    </row>
    <row r="22" spans="2:85" ht="12.75">
      <c r="B22" s="97">
        <f t="shared" si="8"/>
        <v>15</v>
      </c>
      <c r="C22" s="94"/>
      <c r="D22" s="97">
        <f t="shared" si="9"/>
        <v>1975</v>
      </c>
      <c r="E22" s="94"/>
      <c r="F22" s="5" t="s">
        <v>191</v>
      </c>
      <c r="G22" s="5" t="s">
        <v>192</v>
      </c>
      <c r="H22" s="5" t="s">
        <v>413</v>
      </c>
      <c r="I22" s="5" t="s">
        <v>469</v>
      </c>
      <c r="J22" s="5" t="s">
        <v>310</v>
      </c>
      <c r="K22" s="5" t="s">
        <v>5</v>
      </c>
      <c r="L22" s="5" t="s">
        <v>5</v>
      </c>
      <c r="M22" s="5" t="s">
        <v>5</v>
      </c>
      <c r="N22" s="91"/>
      <c r="P22" s="86">
        <f t="shared" si="0"/>
        <v>1975</v>
      </c>
      <c r="Q22" s="94"/>
      <c r="R22" s="16" t="s">
        <v>19</v>
      </c>
      <c r="S22" s="5" t="s">
        <v>52</v>
      </c>
      <c r="T22" s="5" t="s">
        <v>56</v>
      </c>
      <c r="U22" s="132"/>
      <c r="W22" s="86">
        <f t="shared" si="6"/>
        <v>1975</v>
      </c>
      <c r="Y22" s="116">
        <v>384</v>
      </c>
      <c r="Z22" s="82"/>
      <c r="AA22" s="82"/>
      <c r="AB22" s="82"/>
      <c r="AC22" s="99"/>
      <c r="AD22" s="81">
        <f t="shared" si="1"/>
        <v>384</v>
      </c>
      <c r="AE22" s="75">
        <v>162</v>
      </c>
      <c r="AF22" s="73">
        <f t="shared" si="2"/>
        <v>0.8571428571428571</v>
      </c>
      <c r="AH22" s="86">
        <f t="shared" si="7"/>
        <v>1975</v>
      </c>
      <c r="AJ22" s="109">
        <f>23*(193/175)*(207/193)</f>
        <v>27.205714285714283</v>
      </c>
      <c r="AK22" s="21">
        <f>18*(193/175)*(207/193)</f>
        <v>21.291428571428572</v>
      </c>
      <c r="AL22" s="21">
        <f>32*(193/175)*(207/193)</f>
        <v>37.85142857142857</v>
      </c>
      <c r="AM22" s="21">
        <f>102*(193/175)*(207/193)</f>
        <v>120.65142857142855</v>
      </c>
      <c r="AN22" s="39">
        <f>0*193/175</f>
        <v>0</v>
      </c>
      <c r="AO22" s="79">
        <v>0</v>
      </c>
      <c r="AP22" s="70">
        <f t="shared" si="10"/>
        <v>207</v>
      </c>
      <c r="AQ22" s="21"/>
      <c r="AR22" s="21"/>
      <c r="AS22" s="21"/>
      <c r="AT22" s="21"/>
      <c r="AU22" s="39">
        <v>189</v>
      </c>
      <c r="AV22" s="63">
        <f t="shared" si="3"/>
        <v>189</v>
      </c>
      <c r="AW22" s="89"/>
      <c r="AX22" s="66"/>
      <c r="AY22" s="66"/>
      <c r="AZ22" s="66"/>
      <c r="BA22" s="66"/>
      <c r="BB22" s="67">
        <f t="shared" si="11"/>
        <v>0.08695652173913043</v>
      </c>
      <c r="BC22" s="40">
        <f t="shared" si="4"/>
        <v>18</v>
      </c>
      <c r="BE22" s="86">
        <f t="shared" si="5"/>
        <v>1975</v>
      </c>
      <c r="BG22" s="108">
        <v>45</v>
      </c>
      <c r="BH22" s="34">
        <v>45</v>
      </c>
      <c r="BI22" s="34">
        <v>60</v>
      </c>
      <c r="BJ22" s="33">
        <v>60</v>
      </c>
      <c r="BK22" s="38">
        <v>10</v>
      </c>
      <c r="BL22" s="34">
        <v>10</v>
      </c>
      <c r="BM22" s="34">
        <v>10</v>
      </c>
      <c r="BN22" s="33">
        <v>10</v>
      </c>
      <c r="BO22" s="29"/>
      <c r="BP22" s="28"/>
      <c r="BQ22" s="28"/>
      <c r="BR22" s="28"/>
      <c r="BS22" s="30"/>
      <c r="BU22" s="54"/>
      <c r="BV22" s="95"/>
      <c r="BW22" s="10">
        <v>39813</v>
      </c>
      <c r="BX22" s="1">
        <v>52648</v>
      </c>
      <c r="BZ22" s="10">
        <v>39571</v>
      </c>
      <c r="CA22" s="1">
        <v>529</v>
      </c>
      <c r="CC22" s="12"/>
      <c r="CD22" s="6"/>
      <c r="CF22" s="10">
        <v>39716</v>
      </c>
      <c r="CG22" s="1">
        <v>201</v>
      </c>
    </row>
    <row r="23" spans="2:85" ht="12.75">
      <c r="B23" s="97">
        <f t="shared" si="8"/>
        <v>16</v>
      </c>
      <c r="C23" s="94"/>
      <c r="D23" s="97">
        <f t="shared" si="9"/>
        <v>1976</v>
      </c>
      <c r="E23" s="94"/>
      <c r="F23" s="5" t="s">
        <v>193</v>
      </c>
      <c r="G23" s="5" t="s">
        <v>194</v>
      </c>
      <c r="H23" s="5" t="s">
        <v>414</v>
      </c>
      <c r="I23" s="5" t="s">
        <v>470</v>
      </c>
      <c r="J23" s="5" t="s">
        <v>311</v>
      </c>
      <c r="K23" s="5" t="s">
        <v>5</v>
      </c>
      <c r="L23" s="5" t="s">
        <v>5</v>
      </c>
      <c r="M23" s="5" t="s">
        <v>5</v>
      </c>
      <c r="N23" s="91"/>
      <c r="P23" s="86">
        <f t="shared" si="0"/>
        <v>1976</v>
      </c>
      <c r="Q23" s="94"/>
      <c r="R23" s="16" t="s">
        <v>20</v>
      </c>
      <c r="S23" s="5" t="s">
        <v>52</v>
      </c>
      <c r="T23" s="5" t="s">
        <v>57</v>
      </c>
      <c r="U23" s="132"/>
      <c r="W23" s="86">
        <f t="shared" si="6"/>
        <v>1976</v>
      </c>
      <c r="Y23" s="116">
        <v>396</v>
      </c>
      <c r="Z23" s="28"/>
      <c r="AA23" s="28"/>
      <c r="AB23" s="28"/>
      <c r="AC23" s="99"/>
      <c r="AD23" s="81">
        <f t="shared" si="1"/>
        <v>396</v>
      </c>
      <c r="AE23" s="75">
        <v>159</v>
      </c>
      <c r="AF23" s="73">
        <f t="shared" si="2"/>
        <v>0.8368421052631579</v>
      </c>
      <c r="AH23" s="86">
        <f t="shared" si="7"/>
        <v>1976</v>
      </c>
      <c r="AJ23" s="108">
        <v>0</v>
      </c>
      <c r="AK23" s="34">
        <v>0</v>
      </c>
      <c r="AL23" s="34">
        <v>0</v>
      </c>
      <c r="AM23" s="34">
        <v>0</v>
      </c>
      <c r="AN23" s="39">
        <v>208</v>
      </c>
      <c r="AO23" s="79">
        <v>0</v>
      </c>
      <c r="AP23" s="70">
        <f t="shared" si="10"/>
        <v>208</v>
      </c>
      <c r="AQ23" s="34"/>
      <c r="AR23" s="34"/>
      <c r="AS23" s="34"/>
      <c r="AT23" s="34"/>
      <c r="AU23" s="39">
        <v>190</v>
      </c>
      <c r="AV23" s="63">
        <f t="shared" si="3"/>
        <v>190</v>
      </c>
      <c r="AW23" s="89"/>
      <c r="AX23" s="66"/>
      <c r="AY23" s="66"/>
      <c r="AZ23" s="66"/>
      <c r="BA23" s="66"/>
      <c r="BB23" s="67">
        <f t="shared" si="11"/>
        <v>0.08653846153846154</v>
      </c>
      <c r="BC23" s="40">
        <f t="shared" si="4"/>
        <v>18</v>
      </c>
      <c r="BE23" s="86">
        <f t="shared" si="5"/>
        <v>1976</v>
      </c>
      <c r="BG23" s="109">
        <v>50</v>
      </c>
      <c r="BH23" s="21">
        <v>50</v>
      </c>
      <c r="BI23" s="21">
        <v>65</v>
      </c>
      <c r="BJ23" s="39">
        <v>65</v>
      </c>
      <c r="BK23" s="84"/>
      <c r="BL23" s="82"/>
      <c r="BM23" s="82"/>
      <c r="BN23" s="30"/>
      <c r="BO23" s="29"/>
      <c r="BP23" s="28"/>
      <c r="BQ23" s="28"/>
      <c r="BR23" s="28"/>
      <c r="BS23" s="30"/>
      <c r="BU23" s="54"/>
      <c r="BV23" s="95"/>
      <c r="BW23" s="10">
        <v>39854</v>
      </c>
      <c r="BX23" s="1">
        <v>53867</v>
      </c>
      <c r="BZ23" s="10">
        <v>39572</v>
      </c>
      <c r="CA23" s="1">
        <v>712</v>
      </c>
      <c r="CC23" s="12"/>
      <c r="CD23" s="6"/>
      <c r="CF23" s="10">
        <v>39721</v>
      </c>
      <c r="CG23" s="1">
        <v>209</v>
      </c>
    </row>
    <row r="24" spans="2:85" ht="12.75">
      <c r="B24" s="97">
        <f t="shared" si="8"/>
        <v>17</v>
      </c>
      <c r="C24" s="94"/>
      <c r="D24" s="97">
        <f t="shared" si="9"/>
        <v>1977</v>
      </c>
      <c r="E24" s="94"/>
      <c r="F24" s="5" t="s">
        <v>195</v>
      </c>
      <c r="G24" s="5" t="s">
        <v>196</v>
      </c>
      <c r="H24" s="5" t="s">
        <v>415</v>
      </c>
      <c r="I24" s="5" t="s">
        <v>471</v>
      </c>
      <c r="J24" s="5" t="s">
        <v>312</v>
      </c>
      <c r="K24" s="5" t="s">
        <v>5</v>
      </c>
      <c r="L24" s="5" t="s">
        <v>5</v>
      </c>
      <c r="M24" s="5" t="s">
        <v>5</v>
      </c>
      <c r="N24" s="91"/>
      <c r="P24" s="86">
        <f t="shared" si="0"/>
        <v>1977</v>
      </c>
      <c r="Q24" s="94"/>
      <c r="R24" s="16" t="s">
        <v>21</v>
      </c>
      <c r="S24" s="5" t="s">
        <v>52</v>
      </c>
      <c r="T24" s="5" t="s">
        <v>58</v>
      </c>
      <c r="U24" s="132"/>
      <c r="W24" s="86">
        <f t="shared" si="6"/>
        <v>1977</v>
      </c>
      <c r="Y24" s="116">
        <v>452</v>
      </c>
      <c r="Z24" s="28"/>
      <c r="AA24" s="28"/>
      <c r="AB24" s="28"/>
      <c r="AC24" s="99"/>
      <c r="AD24" s="81">
        <f t="shared" si="1"/>
        <v>452</v>
      </c>
      <c r="AE24" s="75">
        <v>206</v>
      </c>
      <c r="AF24" s="73">
        <f t="shared" si="2"/>
        <v>0.9321266968325792</v>
      </c>
      <c r="AH24" s="86">
        <f t="shared" si="7"/>
        <v>1977</v>
      </c>
      <c r="AJ24" s="108">
        <v>0</v>
      </c>
      <c r="AK24" s="34">
        <v>0</v>
      </c>
      <c r="AL24" s="34">
        <v>0</v>
      </c>
      <c r="AM24" s="34">
        <v>0</v>
      </c>
      <c r="AN24" s="39">
        <v>250</v>
      </c>
      <c r="AO24" s="79">
        <v>0</v>
      </c>
      <c r="AP24" s="70">
        <f t="shared" si="10"/>
        <v>250</v>
      </c>
      <c r="AQ24" s="34"/>
      <c r="AR24" s="34"/>
      <c r="AS24" s="34"/>
      <c r="AT24" s="34"/>
      <c r="AU24" s="39">
        <v>221</v>
      </c>
      <c r="AV24" s="63">
        <f t="shared" si="3"/>
        <v>221</v>
      </c>
      <c r="AW24" s="89"/>
      <c r="AX24" s="66"/>
      <c r="AY24" s="66"/>
      <c r="AZ24" s="66"/>
      <c r="BA24" s="66"/>
      <c r="BB24" s="67">
        <f t="shared" si="11"/>
        <v>0.116</v>
      </c>
      <c r="BC24" s="40">
        <f t="shared" si="4"/>
        <v>29</v>
      </c>
      <c r="BE24" s="86">
        <f t="shared" si="5"/>
        <v>1977</v>
      </c>
      <c r="BG24" s="108">
        <v>55</v>
      </c>
      <c r="BH24" s="34">
        <v>55</v>
      </c>
      <c r="BI24" s="34">
        <v>70</v>
      </c>
      <c r="BJ24" s="33">
        <v>70</v>
      </c>
      <c r="BK24" s="38">
        <v>0</v>
      </c>
      <c r="BL24" s="34">
        <v>0</v>
      </c>
      <c r="BM24" s="34">
        <v>0</v>
      </c>
      <c r="BN24" s="60">
        <v>0</v>
      </c>
      <c r="BO24" s="29"/>
      <c r="BP24" s="28"/>
      <c r="BQ24" s="28"/>
      <c r="BR24" s="28"/>
      <c r="BS24" s="30"/>
      <c r="BU24" s="54"/>
      <c r="BV24" s="95"/>
      <c r="BW24" s="10">
        <v>39855</v>
      </c>
      <c r="BX24" s="1">
        <v>54235</v>
      </c>
      <c r="BZ24" s="10">
        <v>39573</v>
      </c>
      <c r="CA24" s="1">
        <v>917</v>
      </c>
      <c r="CC24" s="12"/>
      <c r="CD24" s="6"/>
      <c r="CF24" s="9">
        <v>39724</v>
      </c>
      <c r="CG24" s="2">
        <v>211</v>
      </c>
    </row>
    <row r="25" spans="2:85" ht="12.75">
      <c r="B25" s="97">
        <f t="shared" si="8"/>
        <v>18</v>
      </c>
      <c r="C25" s="94"/>
      <c r="D25" s="97">
        <f t="shared" si="9"/>
        <v>1978</v>
      </c>
      <c r="E25" s="94"/>
      <c r="F25" s="5" t="s">
        <v>197</v>
      </c>
      <c r="G25" s="5" t="s">
        <v>198</v>
      </c>
      <c r="H25" s="5" t="s">
        <v>416</v>
      </c>
      <c r="I25" s="5" t="s">
        <v>472</v>
      </c>
      <c r="J25" s="5" t="s">
        <v>313</v>
      </c>
      <c r="K25" s="5" t="s">
        <v>5</v>
      </c>
      <c r="L25" s="5" t="s">
        <v>5</v>
      </c>
      <c r="M25" s="5" t="s">
        <v>5</v>
      </c>
      <c r="N25" s="91"/>
      <c r="P25" s="86">
        <f t="shared" si="0"/>
        <v>1978</v>
      </c>
      <c r="Q25" s="94"/>
      <c r="R25" s="16" t="s">
        <v>22</v>
      </c>
      <c r="S25" s="5" t="s">
        <v>52</v>
      </c>
      <c r="T25" s="5" t="s">
        <v>59</v>
      </c>
      <c r="U25" s="132"/>
      <c r="W25" s="86">
        <f t="shared" si="6"/>
        <v>1978</v>
      </c>
      <c r="Y25" s="116">
        <v>395</v>
      </c>
      <c r="Z25" s="28"/>
      <c r="AA25" s="28"/>
      <c r="AB25" s="28"/>
      <c r="AC25" s="99"/>
      <c r="AD25" s="81">
        <f t="shared" si="1"/>
        <v>395</v>
      </c>
      <c r="AE25" s="75">
        <v>156</v>
      </c>
      <c r="AF25" s="73">
        <f t="shared" si="2"/>
        <v>0.8342245989304813</v>
      </c>
      <c r="AH25" s="86">
        <f t="shared" si="7"/>
        <v>1978</v>
      </c>
      <c r="AJ25" s="108">
        <v>0</v>
      </c>
      <c r="AK25" s="34">
        <v>0</v>
      </c>
      <c r="AL25" s="34">
        <v>0</v>
      </c>
      <c r="AM25" s="34">
        <v>0</v>
      </c>
      <c r="AN25" s="39">
        <v>213</v>
      </c>
      <c r="AO25" s="79">
        <v>0</v>
      </c>
      <c r="AP25" s="70">
        <f t="shared" si="10"/>
        <v>213</v>
      </c>
      <c r="AQ25" s="34"/>
      <c r="AR25" s="34"/>
      <c r="AS25" s="34"/>
      <c r="AT25" s="34"/>
      <c r="AU25" s="39">
        <v>187</v>
      </c>
      <c r="AV25" s="63">
        <f t="shared" si="3"/>
        <v>187</v>
      </c>
      <c r="AW25" s="89"/>
      <c r="AX25" s="66"/>
      <c r="AY25" s="66"/>
      <c r="AZ25" s="66"/>
      <c r="BA25" s="66"/>
      <c r="BB25" s="67">
        <f t="shared" si="11"/>
        <v>0.12206572769953052</v>
      </c>
      <c r="BC25" s="40">
        <f t="shared" si="4"/>
        <v>26</v>
      </c>
      <c r="BE25" s="86">
        <f t="shared" si="5"/>
        <v>1978</v>
      </c>
      <c r="BG25" s="108">
        <v>50</v>
      </c>
      <c r="BH25" s="34">
        <v>55</v>
      </c>
      <c r="BI25" s="34">
        <v>65</v>
      </c>
      <c r="BJ25" s="33">
        <v>70</v>
      </c>
      <c r="BK25" s="38">
        <v>0</v>
      </c>
      <c r="BL25" s="34">
        <v>0</v>
      </c>
      <c r="BM25" s="34">
        <v>0</v>
      </c>
      <c r="BN25" s="60">
        <v>0</v>
      </c>
      <c r="BO25" s="29"/>
      <c r="BP25" s="28"/>
      <c r="BQ25" s="28"/>
      <c r="BR25" s="28"/>
      <c r="BS25" s="30"/>
      <c r="BU25" s="54"/>
      <c r="BV25" s="95"/>
      <c r="BW25" s="10">
        <v>39928</v>
      </c>
      <c r="BX25" s="1">
        <v>55898</v>
      </c>
      <c r="BZ25" s="14"/>
      <c r="CA25" s="13"/>
      <c r="CC25" s="12"/>
      <c r="CD25" s="6"/>
      <c r="CF25" s="10">
        <v>39725</v>
      </c>
      <c r="CG25" s="1">
        <v>212</v>
      </c>
    </row>
    <row r="26" spans="2:85" ht="12.75">
      <c r="B26" s="97">
        <f t="shared" si="8"/>
        <v>19</v>
      </c>
      <c r="C26" s="94"/>
      <c r="D26" s="97">
        <f t="shared" si="9"/>
        <v>1979</v>
      </c>
      <c r="E26" s="94"/>
      <c r="F26" s="5" t="s">
        <v>199</v>
      </c>
      <c r="G26" s="5" t="s">
        <v>200</v>
      </c>
      <c r="H26" s="5" t="s">
        <v>417</v>
      </c>
      <c r="I26" s="5" t="s">
        <v>473</v>
      </c>
      <c r="J26" s="5" t="s">
        <v>314</v>
      </c>
      <c r="K26" s="5" t="s">
        <v>5</v>
      </c>
      <c r="L26" s="5" t="s">
        <v>5</v>
      </c>
      <c r="M26" s="5" t="s">
        <v>5</v>
      </c>
      <c r="N26" s="91"/>
      <c r="P26" s="86">
        <f t="shared" si="0"/>
        <v>1979</v>
      </c>
      <c r="Q26" s="94"/>
      <c r="R26" s="16" t="s">
        <v>23</v>
      </c>
      <c r="S26" s="5" t="s">
        <v>52</v>
      </c>
      <c r="T26" s="5" t="s">
        <v>60</v>
      </c>
      <c r="U26" s="132"/>
      <c r="W26" s="86">
        <f t="shared" si="6"/>
        <v>1979</v>
      </c>
      <c r="Y26" s="116">
        <v>403</v>
      </c>
      <c r="Z26" s="28"/>
      <c r="AA26" s="28"/>
      <c r="AB26" s="28"/>
      <c r="AC26" s="30"/>
      <c r="AD26" s="81">
        <f t="shared" si="1"/>
        <v>403</v>
      </c>
      <c r="AE26" s="75">
        <v>191</v>
      </c>
      <c r="AF26" s="73">
        <f t="shared" si="2"/>
        <v>0.8721461187214612</v>
      </c>
      <c r="AH26" s="86">
        <f t="shared" si="7"/>
        <v>1979</v>
      </c>
      <c r="AJ26" s="108">
        <v>0</v>
      </c>
      <c r="AK26" s="34">
        <v>0</v>
      </c>
      <c r="AL26" s="34">
        <v>0</v>
      </c>
      <c r="AM26" s="34">
        <v>0</v>
      </c>
      <c r="AN26" s="33">
        <v>250</v>
      </c>
      <c r="AO26" s="79">
        <v>0</v>
      </c>
      <c r="AP26" s="70">
        <f t="shared" si="10"/>
        <v>250</v>
      </c>
      <c r="AQ26" s="34"/>
      <c r="AR26" s="34"/>
      <c r="AS26" s="34"/>
      <c r="AT26" s="34"/>
      <c r="AU26" s="33">
        <v>219</v>
      </c>
      <c r="AV26" s="63">
        <f t="shared" si="3"/>
        <v>219</v>
      </c>
      <c r="AW26" s="89"/>
      <c r="AX26" s="66"/>
      <c r="AY26" s="66"/>
      <c r="AZ26" s="66"/>
      <c r="BA26" s="66"/>
      <c r="BB26" s="67">
        <f t="shared" si="11"/>
        <v>0.124</v>
      </c>
      <c r="BC26" s="40">
        <f t="shared" si="4"/>
        <v>31</v>
      </c>
      <c r="BE26" s="86">
        <f t="shared" si="5"/>
        <v>1979</v>
      </c>
      <c r="BG26" s="108">
        <v>50</v>
      </c>
      <c r="BH26" s="34">
        <v>55</v>
      </c>
      <c r="BI26" s="34">
        <v>70</v>
      </c>
      <c r="BJ26" s="33">
        <v>75</v>
      </c>
      <c r="BK26" s="38">
        <v>0</v>
      </c>
      <c r="BL26" s="34">
        <v>0</v>
      </c>
      <c r="BM26" s="34">
        <v>0</v>
      </c>
      <c r="BN26" s="60">
        <v>0</v>
      </c>
      <c r="BO26" s="29"/>
      <c r="BP26" s="28"/>
      <c r="BQ26" s="28"/>
      <c r="BR26" s="28"/>
      <c r="BS26" s="30"/>
      <c r="BU26" s="54"/>
      <c r="BV26" s="95"/>
      <c r="BW26" s="10">
        <v>40009</v>
      </c>
      <c r="BX26" s="1">
        <v>57055</v>
      </c>
      <c r="BZ26" s="12"/>
      <c r="CA26" s="6"/>
      <c r="CC26" s="12"/>
      <c r="CD26" s="6"/>
      <c r="CF26" s="10">
        <v>39728</v>
      </c>
      <c r="CG26" s="1">
        <v>213</v>
      </c>
    </row>
    <row r="27" spans="2:85" ht="12.75">
      <c r="B27" s="97">
        <f t="shared" si="8"/>
        <v>20</v>
      </c>
      <c r="C27" s="94"/>
      <c r="D27" s="97">
        <f t="shared" si="9"/>
        <v>1980</v>
      </c>
      <c r="E27" s="94"/>
      <c r="F27" s="5" t="s">
        <v>201</v>
      </c>
      <c r="G27" s="5" t="s">
        <v>202</v>
      </c>
      <c r="H27" s="5" t="s">
        <v>418</v>
      </c>
      <c r="I27" s="5" t="s">
        <v>462</v>
      </c>
      <c r="J27" s="5" t="s">
        <v>315</v>
      </c>
      <c r="K27" s="5" t="s">
        <v>5</v>
      </c>
      <c r="L27" s="5" t="s">
        <v>5</v>
      </c>
      <c r="M27" s="5" t="s">
        <v>5</v>
      </c>
      <c r="N27" s="91"/>
      <c r="P27" s="86">
        <f t="shared" si="0"/>
        <v>1980</v>
      </c>
      <c r="Q27" s="94"/>
      <c r="R27" s="16" t="s">
        <v>24</v>
      </c>
      <c r="S27" s="5" t="s">
        <v>52</v>
      </c>
      <c r="T27" s="5" t="s">
        <v>61</v>
      </c>
      <c r="U27" s="132"/>
      <c r="W27" s="86">
        <f t="shared" si="6"/>
        <v>1980</v>
      </c>
      <c r="Y27" s="116">
        <v>555</v>
      </c>
      <c r="Z27" s="28"/>
      <c r="AA27" s="28"/>
      <c r="AB27" s="28"/>
      <c r="AC27" s="30"/>
      <c r="AD27" s="81">
        <f t="shared" si="1"/>
        <v>555</v>
      </c>
      <c r="AE27" s="75">
        <v>219</v>
      </c>
      <c r="AF27" s="73">
        <f t="shared" si="2"/>
        <v>0.8938775510204081</v>
      </c>
      <c r="AH27" s="86">
        <f t="shared" si="7"/>
        <v>1980</v>
      </c>
      <c r="AJ27" s="108">
        <v>0</v>
      </c>
      <c r="AK27" s="34">
        <v>0</v>
      </c>
      <c r="AL27" s="34">
        <v>0</v>
      </c>
      <c r="AM27" s="34">
        <v>0</v>
      </c>
      <c r="AN27" s="33">
        <v>288</v>
      </c>
      <c r="AO27" s="79">
        <v>0</v>
      </c>
      <c r="AP27" s="70">
        <f t="shared" si="10"/>
        <v>288</v>
      </c>
      <c r="AQ27" s="34"/>
      <c r="AR27" s="34"/>
      <c r="AS27" s="34"/>
      <c r="AT27" s="34"/>
      <c r="AU27" s="33">
        <v>245</v>
      </c>
      <c r="AV27" s="63">
        <f t="shared" si="3"/>
        <v>245</v>
      </c>
      <c r="AW27" s="89"/>
      <c r="AX27" s="66"/>
      <c r="AY27" s="66"/>
      <c r="AZ27" s="66"/>
      <c r="BA27" s="66"/>
      <c r="BB27" s="67">
        <f t="shared" si="11"/>
        <v>0.14930555555555555</v>
      </c>
      <c r="BC27" s="40">
        <f t="shared" si="4"/>
        <v>43</v>
      </c>
      <c r="BE27" s="86">
        <f t="shared" si="5"/>
        <v>1980</v>
      </c>
      <c r="BG27" s="108">
        <v>65</v>
      </c>
      <c r="BH27" s="34">
        <v>75</v>
      </c>
      <c r="BI27" s="34">
        <v>80</v>
      </c>
      <c r="BJ27" s="33">
        <v>90</v>
      </c>
      <c r="BK27" s="38">
        <v>0</v>
      </c>
      <c r="BL27" s="34">
        <v>0</v>
      </c>
      <c r="BM27" s="34">
        <v>0</v>
      </c>
      <c r="BN27" s="60">
        <v>0</v>
      </c>
      <c r="BO27" s="29"/>
      <c r="BP27" s="28"/>
      <c r="BQ27" s="28"/>
      <c r="BR27" s="28"/>
      <c r="BS27" s="30"/>
      <c r="BU27" s="54"/>
      <c r="BV27" s="95"/>
      <c r="BW27" s="6"/>
      <c r="BX27" s="6"/>
      <c r="BZ27" s="12"/>
      <c r="CA27" s="6"/>
      <c r="CC27" s="12"/>
      <c r="CD27" s="6"/>
      <c r="CF27" s="10">
        <v>39730</v>
      </c>
      <c r="CG27" s="1">
        <v>213</v>
      </c>
    </row>
    <row r="28" spans="2:85" ht="12.75">
      <c r="B28" s="97">
        <f t="shared" si="8"/>
        <v>21</v>
      </c>
      <c r="C28" s="94"/>
      <c r="D28" s="97">
        <f t="shared" si="9"/>
        <v>1981</v>
      </c>
      <c r="E28" s="94"/>
      <c r="F28" s="5" t="s">
        <v>474</v>
      </c>
      <c r="G28" s="5" t="s">
        <v>204</v>
      </c>
      <c r="H28" s="5" t="s">
        <v>419</v>
      </c>
      <c r="I28" s="5" t="s">
        <v>475</v>
      </c>
      <c r="J28" s="5" t="s">
        <v>316</v>
      </c>
      <c r="K28" s="5" t="s">
        <v>5</v>
      </c>
      <c r="L28" s="5" t="s">
        <v>5</v>
      </c>
      <c r="M28" s="5" t="s">
        <v>5</v>
      </c>
      <c r="N28" s="91"/>
      <c r="P28" s="86">
        <f t="shared" si="0"/>
        <v>1981</v>
      </c>
      <c r="Q28" s="94"/>
      <c r="R28" s="16" t="s">
        <v>36</v>
      </c>
      <c r="S28" s="5" t="s">
        <v>52</v>
      </c>
      <c r="T28" s="5" t="s">
        <v>62</v>
      </c>
      <c r="U28" s="132"/>
      <c r="W28" s="86">
        <f t="shared" si="6"/>
        <v>1981</v>
      </c>
      <c r="Y28" s="117">
        <v>496</v>
      </c>
      <c r="Z28" s="28"/>
      <c r="AA28" s="28"/>
      <c r="AB28" s="28"/>
      <c r="AC28" s="99"/>
      <c r="AD28" s="81">
        <f t="shared" si="1"/>
        <v>496</v>
      </c>
      <c r="AE28" s="75">
        <v>205</v>
      </c>
      <c r="AF28" s="73">
        <f t="shared" si="2"/>
        <v>0.8401639344262295</v>
      </c>
      <c r="AH28" s="86">
        <f t="shared" si="7"/>
        <v>1981</v>
      </c>
      <c r="AJ28" s="108">
        <v>0</v>
      </c>
      <c r="AK28" s="34">
        <v>0</v>
      </c>
      <c r="AL28" s="34">
        <v>0</v>
      </c>
      <c r="AM28" s="34">
        <v>0</v>
      </c>
      <c r="AN28" s="39">
        <v>262</v>
      </c>
      <c r="AO28" s="79">
        <v>0</v>
      </c>
      <c r="AP28" s="70">
        <f>SUM(AJ28:AN28)</f>
        <v>262</v>
      </c>
      <c r="AQ28" s="34"/>
      <c r="AR28" s="34"/>
      <c r="AS28" s="34"/>
      <c r="AT28" s="34"/>
      <c r="AU28" s="39">
        <v>244</v>
      </c>
      <c r="AV28" s="63">
        <f t="shared" si="3"/>
        <v>244</v>
      </c>
      <c r="AW28" s="89"/>
      <c r="AX28" s="66"/>
      <c r="AY28" s="66"/>
      <c r="AZ28" s="66"/>
      <c r="BA28" s="66"/>
      <c r="BB28" s="67">
        <f t="shared" si="11"/>
        <v>0.06870229007633588</v>
      </c>
      <c r="BC28" s="40">
        <f t="shared" si="4"/>
        <v>18</v>
      </c>
      <c r="BE28" s="86">
        <f t="shared" si="5"/>
        <v>1981</v>
      </c>
      <c r="BG28" s="108">
        <v>83</v>
      </c>
      <c r="BH28" s="34">
        <v>88</v>
      </c>
      <c r="BI28" s="34">
        <v>98</v>
      </c>
      <c r="BJ28" s="33">
        <v>103</v>
      </c>
      <c r="BK28" s="38">
        <v>0</v>
      </c>
      <c r="BL28" s="34">
        <v>0</v>
      </c>
      <c r="BM28" s="34">
        <v>0</v>
      </c>
      <c r="BN28" s="60">
        <v>0</v>
      </c>
      <c r="BO28" s="29"/>
      <c r="BP28" s="28"/>
      <c r="BQ28" s="28"/>
      <c r="BR28" s="28"/>
      <c r="BS28" s="30"/>
      <c r="BU28" s="54"/>
      <c r="BV28" s="95"/>
      <c r="BW28" s="6"/>
      <c r="BX28" s="6"/>
      <c r="BZ28" s="6"/>
      <c r="CA28" s="6"/>
      <c r="CC28" s="6"/>
      <c r="CD28" s="6"/>
      <c r="CF28" s="10">
        <v>39734</v>
      </c>
      <c r="CG28" s="1">
        <v>222</v>
      </c>
    </row>
    <row r="29" spans="2:85" ht="13.5" thickBot="1">
      <c r="B29" s="97">
        <f t="shared" si="8"/>
        <v>22</v>
      </c>
      <c r="C29" s="94"/>
      <c r="D29" s="97">
        <f t="shared" si="9"/>
        <v>1982</v>
      </c>
      <c r="E29" s="94"/>
      <c r="F29" s="5" t="s">
        <v>204</v>
      </c>
      <c r="G29" s="5" t="s">
        <v>205</v>
      </c>
      <c r="H29" s="5" t="s">
        <v>420</v>
      </c>
      <c r="I29" s="5" t="s">
        <v>476</v>
      </c>
      <c r="J29" s="5" t="s">
        <v>317</v>
      </c>
      <c r="K29" s="5" t="s">
        <v>5</v>
      </c>
      <c r="L29" s="5" t="s">
        <v>5</v>
      </c>
      <c r="M29" s="5" t="s">
        <v>5</v>
      </c>
      <c r="N29" s="91"/>
      <c r="P29" s="86">
        <f t="shared" si="0"/>
        <v>1982</v>
      </c>
      <c r="Q29" s="94"/>
      <c r="R29" s="16" t="s">
        <v>25</v>
      </c>
      <c r="S29" s="5" t="s">
        <v>52</v>
      </c>
      <c r="T29" s="5" t="s">
        <v>63</v>
      </c>
      <c r="U29" s="132"/>
      <c r="W29" s="86">
        <f t="shared" si="6"/>
        <v>1982</v>
      </c>
      <c r="Y29" s="116">
        <v>544</v>
      </c>
      <c r="Z29" s="28"/>
      <c r="AA29" s="28"/>
      <c r="AB29" s="28"/>
      <c r="AC29" s="99"/>
      <c r="AD29" s="81">
        <f t="shared" si="1"/>
        <v>544</v>
      </c>
      <c r="AE29" s="75">
        <v>223</v>
      </c>
      <c r="AF29" s="73">
        <f t="shared" si="2"/>
        <v>0.861003861003861</v>
      </c>
      <c r="AH29" s="86">
        <f t="shared" si="7"/>
        <v>1982</v>
      </c>
      <c r="AJ29" s="108">
        <v>0</v>
      </c>
      <c r="AK29" s="34">
        <v>0</v>
      </c>
      <c r="AL29" s="34">
        <v>0</v>
      </c>
      <c r="AM29" s="34">
        <v>0</v>
      </c>
      <c r="AN29" s="39">
        <v>308</v>
      </c>
      <c r="AO29" s="79">
        <v>0</v>
      </c>
      <c r="AP29" s="70">
        <f t="shared" si="10"/>
        <v>308</v>
      </c>
      <c r="AQ29" s="34"/>
      <c r="AR29" s="34"/>
      <c r="AS29" s="34"/>
      <c r="AT29" s="34"/>
      <c r="AU29" s="39">
        <v>259</v>
      </c>
      <c r="AV29" s="63">
        <f t="shared" si="3"/>
        <v>259</v>
      </c>
      <c r="AW29" s="89"/>
      <c r="AX29" s="66"/>
      <c r="AY29" s="66"/>
      <c r="AZ29" s="66"/>
      <c r="BA29" s="66"/>
      <c r="BB29" s="67">
        <f t="shared" si="11"/>
        <v>0.1590909090909091</v>
      </c>
      <c r="BC29" s="40">
        <f t="shared" si="4"/>
        <v>49</v>
      </c>
      <c r="BE29" s="86">
        <f t="shared" si="5"/>
        <v>1982</v>
      </c>
      <c r="BG29" s="108">
        <v>85</v>
      </c>
      <c r="BH29" s="34">
        <v>95</v>
      </c>
      <c r="BI29" s="34">
        <v>115</v>
      </c>
      <c r="BJ29" s="33">
        <v>125</v>
      </c>
      <c r="BK29" s="38">
        <v>0</v>
      </c>
      <c r="BL29" s="34">
        <v>0</v>
      </c>
      <c r="BM29" s="34">
        <v>0</v>
      </c>
      <c r="BN29" s="60">
        <v>0</v>
      </c>
      <c r="BO29" s="29"/>
      <c r="BP29" s="28"/>
      <c r="BQ29" s="28"/>
      <c r="BR29" s="28"/>
      <c r="BS29" s="30"/>
      <c r="BU29" s="54"/>
      <c r="BV29" s="95"/>
      <c r="BW29" s="150" t="s">
        <v>109</v>
      </c>
      <c r="BX29" s="151"/>
      <c r="BZ29" s="6"/>
      <c r="CC29" s="6"/>
      <c r="CD29" s="6"/>
      <c r="CF29" s="10">
        <v>39735</v>
      </c>
      <c r="CG29" s="1">
        <v>231</v>
      </c>
    </row>
    <row r="30" spans="2:85" ht="13.5" thickBot="1">
      <c r="B30" s="97">
        <f t="shared" si="8"/>
        <v>23</v>
      </c>
      <c r="C30" s="94"/>
      <c r="D30" s="97">
        <f t="shared" si="9"/>
        <v>1983</v>
      </c>
      <c r="E30" s="94"/>
      <c r="F30" s="5" t="s">
        <v>206</v>
      </c>
      <c r="G30" s="5" t="s">
        <v>207</v>
      </c>
      <c r="H30" s="5" t="s">
        <v>421</v>
      </c>
      <c r="I30" s="5" t="s">
        <v>477</v>
      </c>
      <c r="J30" s="5" t="s">
        <v>318</v>
      </c>
      <c r="K30" s="5" t="s">
        <v>5</v>
      </c>
      <c r="L30" s="5" t="s">
        <v>5</v>
      </c>
      <c r="M30" s="5" t="s">
        <v>5</v>
      </c>
      <c r="N30" s="91"/>
      <c r="P30" s="86">
        <f t="shared" si="0"/>
        <v>1983</v>
      </c>
      <c r="Q30" s="94"/>
      <c r="R30" s="16" t="s">
        <v>26</v>
      </c>
      <c r="S30" s="5" t="s">
        <v>52</v>
      </c>
      <c r="T30" s="5" t="s">
        <v>64</v>
      </c>
      <c r="U30" s="132"/>
      <c r="W30" s="86">
        <f t="shared" si="6"/>
        <v>1983</v>
      </c>
      <c r="Y30" s="116">
        <v>578</v>
      </c>
      <c r="Z30" s="28"/>
      <c r="AA30" s="28"/>
      <c r="AB30" s="28"/>
      <c r="AC30" s="99"/>
      <c r="AD30" s="81">
        <f t="shared" si="1"/>
        <v>578</v>
      </c>
      <c r="AE30" s="75">
        <v>246</v>
      </c>
      <c r="AF30" s="73">
        <f t="shared" si="2"/>
        <v>0.8754448398576512</v>
      </c>
      <c r="AH30" s="86">
        <f t="shared" si="7"/>
        <v>1983</v>
      </c>
      <c r="AJ30" s="108">
        <v>0</v>
      </c>
      <c r="AK30" s="34">
        <v>0</v>
      </c>
      <c r="AL30" s="34">
        <v>0</v>
      </c>
      <c r="AM30" s="34">
        <v>0</v>
      </c>
      <c r="AN30" s="39">
        <v>300</v>
      </c>
      <c r="AO30" s="79">
        <v>0</v>
      </c>
      <c r="AP30" s="70">
        <f t="shared" si="10"/>
        <v>300</v>
      </c>
      <c r="AQ30" s="34"/>
      <c r="AR30" s="34"/>
      <c r="AS30" s="34"/>
      <c r="AT30" s="34"/>
      <c r="AU30" s="39">
        <v>281</v>
      </c>
      <c r="AV30" s="63">
        <f t="shared" si="3"/>
        <v>281</v>
      </c>
      <c r="AW30" s="89"/>
      <c r="AX30" s="66"/>
      <c r="AY30" s="66"/>
      <c r="AZ30" s="66"/>
      <c r="BA30" s="66"/>
      <c r="BB30" s="67">
        <f t="shared" si="11"/>
        <v>0.06333333333333334</v>
      </c>
      <c r="BC30" s="40">
        <f t="shared" si="4"/>
        <v>19</v>
      </c>
      <c r="BE30" s="86">
        <f t="shared" si="5"/>
        <v>1983</v>
      </c>
      <c r="BG30" s="108">
        <v>100</v>
      </c>
      <c r="BH30" s="34">
        <v>100</v>
      </c>
      <c r="BI30" s="34">
        <v>130</v>
      </c>
      <c r="BJ30" s="33">
        <v>140</v>
      </c>
      <c r="BK30" s="38">
        <v>0</v>
      </c>
      <c r="BL30" s="34">
        <v>0</v>
      </c>
      <c r="BM30" s="34">
        <v>0</v>
      </c>
      <c r="BN30" s="60">
        <v>0</v>
      </c>
      <c r="BO30" s="29"/>
      <c r="BP30" s="28"/>
      <c r="BQ30" s="28"/>
      <c r="BR30" s="28"/>
      <c r="BS30" s="30"/>
      <c r="BU30" s="54"/>
      <c r="BV30" s="95"/>
      <c r="BW30" s="3" t="s">
        <v>93</v>
      </c>
      <c r="BX30" s="11" t="s">
        <v>104</v>
      </c>
      <c r="BZ30" s="6"/>
      <c r="CA30" s="6"/>
      <c r="CC30" s="6"/>
      <c r="CD30" s="6"/>
      <c r="CF30" s="10">
        <v>39736</v>
      </c>
      <c r="CG30" s="1">
        <v>237</v>
      </c>
    </row>
    <row r="31" spans="2:85" ht="12.75">
      <c r="B31" s="97">
        <f t="shared" si="8"/>
        <v>24</v>
      </c>
      <c r="C31" s="94"/>
      <c r="D31" s="97">
        <f t="shared" si="9"/>
        <v>1984</v>
      </c>
      <c r="E31" s="94"/>
      <c r="F31" s="5" t="s">
        <v>186</v>
      </c>
      <c r="G31" s="5" t="s">
        <v>208</v>
      </c>
      <c r="H31" s="5" t="s">
        <v>422</v>
      </c>
      <c r="I31" s="5" t="s">
        <v>478</v>
      </c>
      <c r="J31" s="5" t="s">
        <v>319</v>
      </c>
      <c r="K31" s="5" t="s">
        <v>5</v>
      </c>
      <c r="L31" s="5" t="s">
        <v>5</v>
      </c>
      <c r="M31" s="5" t="s">
        <v>5</v>
      </c>
      <c r="N31" s="91"/>
      <c r="P31" s="86">
        <f t="shared" si="0"/>
        <v>1984</v>
      </c>
      <c r="Q31" s="94"/>
      <c r="R31" s="16" t="s">
        <v>90</v>
      </c>
      <c r="S31" s="5" t="s">
        <v>52</v>
      </c>
      <c r="T31" s="5" t="s">
        <v>65</v>
      </c>
      <c r="U31" s="132"/>
      <c r="W31" s="86">
        <f t="shared" si="6"/>
        <v>1984</v>
      </c>
      <c r="Y31" s="116">
        <v>566</v>
      </c>
      <c r="Z31" s="82"/>
      <c r="AA31" s="82"/>
      <c r="AB31" s="82"/>
      <c r="AC31" s="99"/>
      <c r="AD31" s="81">
        <f t="shared" si="1"/>
        <v>566</v>
      </c>
      <c r="AE31" s="75">
        <v>211</v>
      </c>
      <c r="AF31" s="73">
        <f t="shared" si="2"/>
        <v>0.83399209486166</v>
      </c>
      <c r="AH31" s="86">
        <f t="shared" si="7"/>
        <v>1984</v>
      </c>
      <c r="AJ31" s="109">
        <f>55-2</f>
        <v>53</v>
      </c>
      <c r="AK31" s="21">
        <f>84-2</f>
        <v>82</v>
      </c>
      <c r="AL31" s="21">
        <f>89-4</f>
        <v>85</v>
      </c>
      <c r="AM31" s="21">
        <f>70-2</f>
        <v>68</v>
      </c>
      <c r="AN31" s="39">
        <v>0</v>
      </c>
      <c r="AO31" s="79">
        <v>0</v>
      </c>
      <c r="AP31" s="70">
        <f t="shared" si="10"/>
        <v>288</v>
      </c>
      <c r="AQ31" s="21"/>
      <c r="AR31" s="21"/>
      <c r="AS31" s="21"/>
      <c r="AT31" s="21"/>
      <c r="AU31" s="39">
        <v>253</v>
      </c>
      <c r="AV31" s="63">
        <f t="shared" si="3"/>
        <v>253</v>
      </c>
      <c r="AW31" s="89"/>
      <c r="AX31" s="66"/>
      <c r="AY31" s="66"/>
      <c r="AZ31" s="66"/>
      <c r="BA31" s="66"/>
      <c r="BB31" s="67">
        <f t="shared" si="11"/>
        <v>0.12152777777777778</v>
      </c>
      <c r="BC31" s="40">
        <f t="shared" si="4"/>
        <v>35</v>
      </c>
      <c r="BE31" s="86">
        <f t="shared" si="5"/>
        <v>1984</v>
      </c>
      <c r="BG31" s="108">
        <v>100</v>
      </c>
      <c r="BH31" s="34">
        <v>110</v>
      </c>
      <c r="BI31" s="34">
        <v>130</v>
      </c>
      <c r="BJ31" s="33">
        <v>140</v>
      </c>
      <c r="BK31" s="38">
        <v>0</v>
      </c>
      <c r="BL31" s="34">
        <v>0</v>
      </c>
      <c r="BM31" s="34">
        <v>0</v>
      </c>
      <c r="BN31" s="60">
        <v>0</v>
      </c>
      <c r="BO31" s="29"/>
      <c r="BP31" s="28"/>
      <c r="BQ31" s="28"/>
      <c r="BR31" s="28"/>
      <c r="BS31" s="30"/>
      <c r="BU31" s="54"/>
      <c r="BV31" s="95"/>
      <c r="BW31" s="9">
        <v>39649</v>
      </c>
      <c r="BX31" s="2">
        <v>90</v>
      </c>
      <c r="BZ31" s="6"/>
      <c r="CA31" s="6"/>
      <c r="CC31" s="6"/>
      <c r="CD31" s="6"/>
      <c r="CF31" s="10">
        <v>39738</v>
      </c>
      <c r="CG31" s="1">
        <v>237</v>
      </c>
    </row>
    <row r="32" spans="2:85" ht="12.75">
      <c r="B32" s="97">
        <f t="shared" si="8"/>
        <v>25</v>
      </c>
      <c r="C32" s="94"/>
      <c r="D32" s="97">
        <f t="shared" si="9"/>
        <v>1985</v>
      </c>
      <c r="E32" s="94"/>
      <c r="F32" s="5" t="s">
        <v>209</v>
      </c>
      <c r="G32" s="5" t="s">
        <v>210</v>
      </c>
      <c r="H32" s="5" t="s">
        <v>423</v>
      </c>
      <c r="I32" s="5" t="s">
        <v>465</v>
      </c>
      <c r="J32" s="5" t="s">
        <v>320</v>
      </c>
      <c r="K32" s="5" t="s">
        <v>5</v>
      </c>
      <c r="L32" s="5" t="s">
        <v>5</v>
      </c>
      <c r="M32" s="5" t="s">
        <v>5</v>
      </c>
      <c r="N32" s="91"/>
      <c r="P32" s="86">
        <f t="shared" si="0"/>
        <v>1985</v>
      </c>
      <c r="Q32" s="94"/>
      <c r="R32" s="16" t="s">
        <v>27</v>
      </c>
      <c r="S32" s="5" t="s">
        <v>52</v>
      </c>
      <c r="T32" s="5" t="s">
        <v>66</v>
      </c>
      <c r="U32" s="132"/>
      <c r="W32" s="86">
        <f t="shared" si="6"/>
        <v>1985</v>
      </c>
      <c r="Y32" s="118">
        <v>565</v>
      </c>
      <c r="Z32" s="28"/>
      <c r="AA32" s="28"/>
      <c r="AB32" s="28"/>
      <c r="AC32" s="99"/>
      <c r="AD32" s="81">
        <f t="shared" si="1"/>
        <v>565</v>
      </c>
      <c r="AE32" s="75">
        <v>230</v>
      </c>
      <c r="AF32" s="73">
        <f t="shared" si="2"/>
        <v>0.8984375</v>
      </c>
      <c r="AH32" s="86">
        <f t="shared" si="7"/>
        <v>1985</v>
      </c>
      <c r="AJ32" s="108">
        <v>0</v>
      </c>
      <c r="AK32" s="34">
        <v>0</v>
      </c>
      <c r="AL32" s="34">
        <v>0</v>
      </c>
      <c r="AM32" s="34">
        <v>0</v>
      </c>
      <c r="AN32" s="39">
        <v>314</v>
      </c>
      <c r="AO32" s="79">
        <v>0</v>
      </c>
      <c r="AP32" s="70">
        <f t="shared" si="10"/>
        <v>314</v>
      </c>
      <c r="AQ32" s="34"/>
      <c r="AR32" s="34"/>
      <c r="AS32" s="34"/>
      <c r="AT32" s="34"/>
      <c r="AU32" s="39">
        <v>256</v>
      </c>
      <c r="AV32" s="63">
        <f t="shared" si="3"/>
        <v>256</v>
      </c>
      <c r="AW32" s="89"/>
      <c r="AX32" s="66"/>
      <c r="AY32" s="66"/>
      <c r="AZ32" s="66"/>
      <c r="BA32" s="66"/>
      <c r="BB32" s="67">
        <f t="shared" si="11"/>
        <v>0.18471337579617833</v>
      </c>
      <c r="BC32" s="40">
        <f t="shared" si="4"/>
        <v>58</v>
      </c>
      <c r="BE32" s="86">
        <f t="shared" si="5"/>
        <v>1985</v>
      </c>
      <c r="BG32" s="108">
        <v>120</v>
      </c>
      <c r="BH32" s="34">
        <v>130</v>
      </c>
      <c r="BI32" s="34">
        <v>150</v>
      </c>
      <c r="BJ32" s="33">
        <v>160</v>
      </c>
      <c r="BK32" s="38">
        <v>0</v>
      </c>
      <c r="BL32" s="34">
        <v>0</v>
      </c>
      <c r="BM32" s="34">
        <v>0</v>
      </c>
      <c r="BN32" s="60">
        <v>0</v>
      </c>
      <c r="BO32" s="29"/>
      <c r="BP32" s="28"/>
      <c r="BQ32" s="28"/>
      <c r="BR32" s="28"/>
      <c r="BS32" s="30"/>
      <c r="BU32" s="54"/>
      <c r="BV32" s="95"/>
      <c r="BW32" s="10">
        <v>39672</v>
      </c>
      <c r="BX32" s="1">
        <v>167</v>
      </c>
      <c r="BZ32" s="6"/>
      <c r="CA32" s="6"/>
      <c r="CC32" s="6"/>
      <c r="CD32" s="6"/>
      <c r="CF32" s="10">
        <v>39740</v>
      </c>
      <c r="CG32" s="1">
        <v>240</v>
      </c>
    </row>
    <row r="33" spans="2:85" ht="12.75">
      <c r="B33" s="97">
        <f t="shared" si="8"/>
        <v>26</v>
      </c>
      <c r="C33" s="94"/>
      <c r="D33" s="97">
        <f t="shared" si="9"/>
        <v>1986</v>
      </c>
      <c r="E33" s="94"/>
      <c r="F33" s="5" t="s">
        <v>211</v>
      </c>
      <c r="G33" s="5" t="s">
        <v>212</v>
      </c>
      <c r="H33" s="5" t="s">
        <v>424</v>
      </c>
      <c r="I33" s="5" t="s">
        <v>479</v>
      </c>
      <c r="J33" s="5" t="s">
        <v>321</v>
      </c>
      <c r="K33" s="5" t="s">
        <v>5</v>
      </c>
      <c r="L33" s="5" t="s">
        <v>5</v>
      </c>
      <c r="M33" s="5" t="s">
        <v>5</v>
      </c>
      <c r="N33" s="91"/>
      <c r="P33" s="86">
        <f t="shared" si="0"/>
        <v>1986</v>
      </c>
      <c r="Q33" s="94"/>
      <c r="R33" s="16" t="s">
        <v>28</v>
      </c>
      <c r="S33" s="5" t="s">
        <v>493</v>
      </c>
      <c r="T33" s="5" t="s">
        <v>67</v>
      </c>
      <c r="U33" s="132"/>
      <c r="W33" s="86">
        <f t="shared" si="6"/>
        <v>1986</v>
      </c>
      <c r="Y33" s="118">
        <v>495</v>
      </c>
      <c r="Z33" s="82"/>
      <c r="AA33" s="82"/>
      <c r="AB33" s="82"/>
      <c r="AC33" s="99"/>
      <c r="AD33" s="81">
        <f t="shared" si="1"/>
        <v>495</v>
      </c>
      <c r="AE33" s="75">
        <v>215</v>
      </c>
      <c r="AF33" s="73">
        <f t="shared" si="2"/>
        <v>0.899581589958159</v>
      </c>
      <c r="AH33" s="86">
        <f t="shared" si="7"/>
        <v>1986</v>
      </c>
      <c r="AJ33" s="109">
        <v>95</v>
      </c>
      <c r="AK33" s="21">
        <v>65</v>
      </c>
      <c r="AL33" s="21">
        <v>71</v>
      </c>
      <c r="AM33" s="21">
        <v>71</v>
      </c>
      <c r="AN33" s="39">
        <v>0</v>
      </c>
      <c r="AO33" s="79">
        <v>0</v>
      </c>
      <c r="AP33" s="70">
        <f t="shared" si="10"/>
        <v>302</v>
      </c>
      <c r="AQ33" s="21"/>
      <c r="AR33" s="21"/>
      <c r="AS33" s="21"/>
      <c r="AT33" s="21"/>
      <c r="AU33" s="39">
        <v>239</v>
      </c>
      <c r="AV33" s="63">
        <f t="shared" si="3"/>
        <v>239</v>
      </c>
      <c r="AW33" s="89"/>
      <c r="AX33" s="66"/>
      <c r="AY33" s="66"/>
      <c r="AZ33" s="66"/>
      <c r="BA33" s="66"/>
      <c r="BB33" s="67">
        <f t="shared" si="11"/>
        <v>0.20860927152317882</v>
      </c>
      <c r="BC33" s="40">
        <f t="shared" si="4"/>
        <v>63</v>
      </c>
      <c r="BE33" s="86">
        <f t="shared" si="5"/>
        <v>1986</v>
      </c>
      <c r="BG33" s="108">
        <v>150</v>
      </c>
      <c r="BH33" s="34">
        <v>160</v>
      </c>
      <c r="BI33" s="34">
        <v>180</v>
      </c>
      <c r="BJ33" s="33">
        <v>190</v>
      </c>
      <c r="BK33" s="38">
        <v>0</v>
      </c>
      <c r="BL33" s="34">
        <v>0</v>
      </c>
      <c r="BM33" s="34">
        <v>0</v>
      </c>
      <c r="BN33" s="60">
        <v>0</v>
      </c>
      <c r="BO33" s="29"/>
      <c r="BP33" s="28"/>
      <c r="BQ33" s="28"/>
      <c r="BR33" s="28"/>
      <c r="BS33" s="30"/>
      <c r="BU33" s="54"/>
      <c r="BV33" s="95"/>
      <c r="BW33" s="10">
        <v>39674</v>
      </c>
      <c r="BX33" s="1">
        <v>194</v>
      </c>
      <c r="BZ33" s="6"/>
      <c r="CA33" s="6"/>
      <c r="CC33" s="6"/>
      <c r="CD33" s="6"/>
      <c r="CF33" s="10">
        <v>39741</v>
      </c>
      <c r="CG33" s="1">
        <v>240</v>
      </c>
    </row>
    <row r="34" spans="2:85" ht="12.75">
      <c r="B34" s="97">
        <f t="shared" si="8"/>
        <v>27</v>
      </c>
      <c r="C34" s="94"/>
      <c r="D34" s="97">
        <f t="shared" si="9"/>
        <v>1987</v>
      </c>
      <c r="E34" s="94"/>
      <c r="F34" s="5" t="s">
        <v>213</v>
      </c>
      <c r="G34" s="5" t="s">
        <v>214</v>
      </c>
      <c r="H34" s="5" t="s">
        <v>425</v>
      </c>
      <c r="I34" s="5" t="s">
        <v>480</v>
      </c>
      <c r="J34" s="5" t="s">
        <v>322</v>
      </c>
      <c r="K34" s="5" t="s">
        <v>5</v>
      </c>
      <c r="L34" s="5" t="s">
        <v>5</v>
      </c>
      <c r="M34" s="5" t="s">
        <v>5</v>
      </c>
      <c r="N34" s="91"/>
      <c r="P34" s="86">
        <f t="shared" si="0"/>
        <v>1987</v>
      </c>
      <c r="Q34" s="94"/>
      <c r="R34" s="16" t="s">
        <v>29</v>
      </c>
      <c r="S34" s="5" t="s">
        <v>493</v>
      </c>
      <c r="T34" s="5" t="s">
        <v>68</v>
      </c>
      <c r="U34" s="132"/>
      <c r="W34" s="86">
        <f t="shared" si="6"/>
        <v>1987</v>
      </c>
      <c r="Y34" s="116">
        <v>450</v>
      </c>
      <c r="Z34" s="82"/>
      <c r="AA34" s="82"/>
      <c r="AB34" s="82"/>
      <c r="AC34" s="99"/>
      <c r="AD34" s="81">
        <f t="shared" si="1"/>
        <v>450</v>
      </c>
      <c r="AE34" s="75">
        <v>225</v>
      </c>
      <c r="AF34" s="73">
        <f t="shared" si="2"/>
        <v>0.9782608695652174</v>
      </c>
      <c r="AH34" s="86">
        <f t="shared" si="7"/>
        <v>1987</v>
      </c>
      <c r="AJ34" s="109">
        <f>67+2</f>
        <v>69</v>
      </c>
      <c r="AK34" s="21">
        <f>74+2</f>
        <v>76</v>
      </c>
      <c r="AL34" s="21">
        <f>77+2</f>
        <v>79</v>
      </c>
      <c r="AM34" s="21">
        <f>83+1</f>
        <v>84</v>
      </c>
      <c r="AN34" s="39">
        <v>0</v>
      </c>
      <c r="AO34" s="79">
        <v>0</v>
      </c>
      <c r="AP34" s="70">
        <f t="shared" si="10"/>
        <v>308</v>
      </c>
      <c r="AQ34" s="21"/>
      <c r="AR34" s="21"/>
      <c r="AS34" s="21"/>
      <c r="AT34" s="21"/>
      <c r="AU34" s="39">
        <v>230</v>
      </c>
      <c r="AV34" s="63">
        <f t="shared" si="3"/>
        <v>230</v>
      </c>
      <c r="AW34" s="89"/>
      <c r="AX34" s="66"/>
      <c r="AY34" s="66"/>
      <c r="AZ34" s="66"/>
      <c r="BA34" s="66"/>
      <c r="BB34" s="67">
        <f t="shared" si="11"/>
        <v>0.2532467532467532</v>
      </c>
      <c r="BC34" s="40">
        <f t="shared" si="4"/>
        <v>78</v>
      </c>
      <c r="BE34" s="86">
        <f t="shared" si="5"/>
        <v>1987</v>
      </c>
      <c r="BG34" s="108">
        <v>150</v>
      </c>
      <c r="BH34" s="34">
        <v>160</v>
      </c>
      <c r="BI34" s="34">
        <v>180</v>
      </c>
      <c r="BJ34" s="33">
        <v>190</v>
      </c>
      <c r="BK34" s="38">
        <v>0</v>
      </c>
      <c r="BL34" s="34">
        <v>0</v>
      </c>
      <c r="BM34" s="34">
        <v>0</v>
      </c>
      <c r="BN34" s="60">
        <v>0</v>
      </c>
      <c r="BO34" s="29"/>
      <c r="BP34" s="28"/>
      <c r="BQ34" s="28"/>
      <c r="BR34" s="28"/>
      <c r="BS34" s="30"/>
      <c r="BU34" s="54"/>
      <c r="BV34" s="95"/>
      <c r="BW34" s="10">
        <v>39684</v>
      </c>
      <c r="BX34" s="1">
        <v>241</v>
      </c>
      <c r="BZ34" s="6"/>
      <c r="CA34" s="7"/>
      <c r="CC34" s="6"/>
      <c r="CD34" s="7"/>
      <c r="CF34" s="10">
        <v>39744</v>
      </c>
      <c r="CG34" s="1">
        <v>246</v>
      </c>
    </row>
    <row r="35" spans="2:85" ht="12.75">
      <c r="B35" s="97">
        <f t="shared" si="8"/>
        <v>28</v>
      </c>
      <c r="C35" s="94"/>
      <c r="D35" s="97">
        <f t="shared" si="9"/>
        <v>1988</v>
      </c>
      <c r="E35" s="94"/>
      <c r="F35" s="5" t="s">
        <v>203</v>
      </c>
      <c r="G35" s="5" t="s">
        <v>214</v>
      </c>
      <c r="H35" s="5" t="s">
        <v>426</v>
      </c>
      <c r="I35" s="5" t="s">
        <v>475</v>
      </c>
      <c r="J35" s="5" t="s">
        <v>323</v>
      </c>
      <c r="K35" s="5" t="s">
        <v>5</v>
      </c>
      <c r="L35" s="5" t="s">
        <v>5</v>
      </c>
      <c r="M35" s="5" t="s">
        <v>5</v>
      </c>
      <c r="N35" s="91"/>
      <c r="P35" s="86">
        <f t="shared" si="0"/>
        <v>1988</v>
      </c>
      <c r="Q35" s="94"/>
      <c r="R35" s="16" t="s">
        <v>30</v>
      </c>
      <c r="S35" s="5" t="s">
        <v>493</v>
      </c>
      <c r="T35" s="5" t="s">
        <v>69</v>
      </c>
      <c r="U35" s="132"/>
      <c r="W35" s="86">
        <f t="shared" si="6"/>
        <v>1988</v>
      </c>
      <c r="Y35" s="118">
        <v>440</v>
      </c>
      <c r="Z35" s="82"/>
      <c r="AA35" s="82"/>
      <c r="AB35" s="82"/>
      <c r="AC35" s="99"/>
      <c r="AD35" s="81">
        <f t="shared" si="1"/>
        <v>440</v>
      </c>
      <c r="AE35" s="75">
        <v>218</v>
      </c>
      <c r="AF35" s="73">
        <f t="shared" si="2"/>
        <v>0.8650793650793651</v>
      </c>
      <c r="AH35" s="86">
        <f t="shared" si="7"/>
        <v>1988</v>
      </c>
      <c r="AJ35" s="109">
        <v>74</v>
      </c>
      <c r="AK35" s="21">
        <v>85</v>
      </c>
      <c r="AL35" s="21">
        <v>67</v>
      </c>
      <c r="AM35" s="21">
        <v>66</v>
      </c>
      <c r="AN35" s="39">
        <v>0</v>
      </c>
      <c r="AO35" s="79">
        <v>0</v>
      </c>
      <c r="AP35" s="70">
        <f t="shared" si="10"/>
        <v>292</v>
      </c>
      <c r="AQ35" s="21"/>
      <c r="AR35" s="21"/>
      <c r="AS35" s="21"/>
      <c r="AT35" s="21"/>
      <c r="AU35" s="39">
        <v>252</v>
      </c>
      <c r="AV35" s="63">
        <f t="shared" si="3"/>
        <v>252</v>
      </c>
      <c r="AW35" s="89"/>
      <c r="AX35" s="66"/>
      <c r="AY35" s="66"/>
      <c r="AZ35" s="66"/>
      <c r="BA35" s="66"/>
      <c r="BB35" s="67">
        <f t="shared" si="11"/>
        <v>0.136986301369863</v>
      </c>
      <c r="BC35" s="40">
        <f t="shared" si="4"/>
        <v>40</v>
      </c>
      <c r="BE35" s="86">
        <f t="shared" si="5"/>
        <v>1988</v>
      </c>
      <c r="BG35" s="108">
        <v>220</v>
      </c>
      <c r="BH35" s="34">
        <v>250</v>
      </c>
      <c r="BI35" s="34">
        <v>280</v>
      </c>
      <c r="BJ35" s="33">
        <v>310</v>
      </c>
      <c r="BK35" s="38">
        <v>25</v>
      </c>
      <c r="BL35" s="34">
        <v>40</v>
      </c>
      <c r="BM35" s="34">
        <v>25</v>
      </c>
      <c r="BN35" s="33">
        <v>40</v>
      </c>
      <c r="BO35" s="29"/>
      <c r="BP35" s="28"/>
      <c r="BQ35" s="28"/>
      <c r="BR35" s="28"/>
      <c r="BS35" s="30"/>
      <c r="BU35" s="54"/>
      <c r="BV35" s="95"/>
      <c r="BW35" s="10">
        <v>39689</v>
      </c>
      <c r="BX35" s="1">
        <v>299</v>
      </c>
      <c r="BZ35" s="6"/>
      <c r="CA35" s="7"/>
      <c r="CC35" s="6"/>
      <c r="CD35" s="7"/>
      <c r="CF35" s="10">
        <v>39745</v>
      </c>
      <c r="CG35" s="1">
        <v>245</v>
      </c>
    </row>
    <row r="36" spans="2:85" ht="12.75">
      <c r="B36" s="97">
        <f t="shared" si="8"/>
        <v>29</v>
      </c>
      <c r="C36" s="94"/>
      <c r="D36" s="97">
        <f t="shared" si="9"/>
        <v>1989</v>
      </c>
      <c r="E36" s="94"/>
      <c r="F36" s="5" t="s">
        <v>202</v>
      </c>
      <c r="G36" s="5" t="s">
        <v>215</v>
      </c>
      <c r="H36" s="5" t="s">
        <v>427</v>
      </c>
      <c r="I36" s="5" t="s">
        <v>216</v>
      </c>
      <c r="J36" s="5" t="s">
        <v>324</v>
      </c>
      <c r="K36" s="5" t="s">
        <v>5</v>
      </c>
      <c r="L36" s="5" t="s">
        <v>5</v>
      </c>
      <c r="M36" s="5" t="s">
        <v>5</v>
      </c>
      <c r="N36" s="91"/>
      <c r="P36" s="86">
        <f t="shared" si="0"/>
        <v>1989</v>
      </c>
      <c r="Q36" s="94"/>
      <c r="R36" s="16" t="s">
        <v>31</v>
      </c>
      <c r="S36" s="5" t="s">
        <v>493</v>
      </c>
      <c r="T36" s="5" t="s">
        <v>70</v>
      </c>
      <c r="U36" s="132"/>
      <c r="W36" s="86">
        <f t="shared" si="6"/>
        <v>1989</v>
      </c>
      <c r="Y36" s="117">
        <v>534</v>
      </c>
      <c r="Z36" s="82"/>
      <c r="AA36" s="82"/>
      <c r="AB36" s="82"/>
      <c r="AC36" s="99"/>
      <c r="AD36" s="81">
        <f t="shared" si="1"/>
        <v>534</v>
      </c>
      <c r="AE36" s="75">
        <v>241</v>
      </c>
      <c r="AF36" s="73">
        <f t="shared" si="2"/>
        <v>0.9060150375939849</v>
      </c>
      <c r="AH36" s="86">
        <f t="shared" si="7"/>
        <v>1989</v>
      </c>
      <c r="AJ36" s="109">
        <v>99</v>
      </c>
      <c r="AK36" s="21">
        <v>99</v>
      </c>
      <c r="AL36" s="21">
        <v>80</v>
      </c>
      <c r="AM36" s="21">
        <v>74</v>
      </c>
      <c r="AN36" s="39">
        <v>0</v>
      </c>
      <c r="AO36" s="79">
        <v>0</v>
      </c>
      <c r="AP36" s="70">
        <f t="shared" si="10"/>
        <v>352</v>
      </c>
      <c r="AQ36" s="21"/>
      <c r="AR36" s="21"/>
      <c r="AS36" s="21"/>
      <c r="AT36" s="21"/>
      <c r="AU36" s="39">
        <v>266</v>
      </c>
      <c r="AV36" s="63">
        <f t="shared" si="3"/>
        <v>266</v>
      </c>
      <c r="AW36" s="89"/>
      <c r="AX36" s="66"/>
      <c r="AY36" s="66"/>
      <c r="AZ36" s="66"/>
      <c r="BA36" s="66"/>
      <c r="BB36" s="67">
        <f t="shared" si="11"/>
        <v>0.24431818181818182</v>
      </c>
      <c r="BC36" s="40">
        <f t="shared" si="4"/>
        <v>86</v>
      </c>
      <c r="BE36" s="86">
        <f t="shared" si="5"/>
        <v>1989</v>
      </c>
      <c r="BG36" s="108">
        <v>230</v>
      </c>
      <c r="BH36" s="34">
        <v>260</v>
      </c>
      <c r="BI36" s="34">
        <v>290</v>
      </c>
      <c r="BJ36" s="33">
        <v>320</v>
      </c>
      <c r="BK36" s="38">
        <v>25</v>
      </c>
      <c r="BL36" s="34">
        <v>40</v>
      </c>
      <c r="BM36" s="34">
        <v>25</v>
      </c>
      <c r="BN36" s="33">
        <v>40</v>
      </c>
      <c r="BO36" s="29"/>
      <c r="BP36" s="28"/>
      <c r="BQ36" s="28"/>
      <c r="BR36" s="28"/>
      <c r="BS36" s="30"/>
      <c r="BU36" s="54"/>
      <c r="BV36" s="95"/>
      <c r="BW36" s="10">
        <v>39694</v>
      </c>
      <c r="BX36" s="1">
        <v>381</v>
      </c>
      <c r="BZ36" s="6"/>
      <c r="CA36" s="7"/>
      <c r="CC36" s="6"/>
      <c r="CD36" s="7"/>
      <c r="CF36" s="10">
        <v>39746</v>
      </c>
      <c r="CG36" s="1">
        <v>250</v>
      </c>
    </row>
    <row r="37" spans="2:85" ht="12.75">
      <c r="B37" s="97">
        <f t="shared" si="8"/>
        <v>30</v>
      </c>
      <c r="C37" s="94"/>
      <c r="D37" s="97">
        <f t="shared" si="9"/>
        <v>1990</v>
      </c>
      <c r="E37" s="94"/>
      <c r="F37" s="5" t="s">
        <v>217</v>
      </c>
      <c r="G37" s="5" t="s">
        <v>218</v>
      </c>
      <c r="H37" s="5" t="s">
        <v>428</v>
      </c>
      <c r="I37" s="5" t="s">
        <v>481</v>
      </c>
      <c r="J37" s="5" t="s">
        <v>325</v>
      </c>
      <c r="K37" s="5" t="s">
        <v>5</v>
      </c>
      <c r="L37" s="5" t="s">
        <v>5</v>
      </c>
      <c r="M37" s="5" t="s">
        <v>5</v>
      </c>
      <c r="N37" s="91"/>
      <c r="P37" s="86">
        <f t="shared" si="0"/>
        <v>1990</v>
      </c>
      <c r="Q37" s="94"/>
      <c r="R37" s="16" t="s">
        <v>32</v>
      </c>
      <c r="S37" s="5" t="s">
        <v>493</v>
      </c>
      <c r="T37" s="5" t="s">
        <v>71</v>
      </c>
      <c r="U37" s="132"/>
      <c r="W37" s="86">
        <f t="shared" si="6"/>
        <v>1990</v>
      </c>
      <c r="Y37" s="116">
        <v>660</v>
      </c>
      <c r="Z37" s="28"/>
      <c r="AA37" s="28"/>
      <c r="AB37" s="28"/>
      <c r="AC37" s="99"/>
      <c r="AD37" s="81">
        <f t="shared" si="1"/>
        <v>660</v>
      </c>
      <c r="AE37" s="75">
        <v>332</v>
      </c>
      <c r="AF37" s="73">
        <f t="shared" si="2"/>
        <v>0.8512820512820513</v>
      </c>
      <c r="AH37" s="86">
        <f t="shared" si="7"/>
        <v>1990</v>
      </c>
      <c r="AJ37" s="108">
        <v>0</v>
      </c>
      <c r="AK37" s="34">
        <v>0</v>
      </c>
      <c r="AL37" s="34">
        <v>0</v>
      </c>
      <c r="AM37" s="34">
        <v>0</v>
      </c>
      <c r="AN37" s="39">
        <v>450</v>
      </c>
      <c r="AO37" s="79">
        <v>0</v>
      </c>
      <c r="AP37" s="70">
        <f t="shared" si="10"/>
        <v>450</v>
      </c>
      <c r="AQ37" s="34"/>
      <c r="AR37" s="34"/>
      <c r="AS37" s="34"/>
      <c r="AT37" s="34"/>
      <c r="AU37" s="33">
        <v>390</v>
      </c>
      <c r="AV37" s="63">
        <f t="shared" si="3"/>
        <v>390</v>
      </c>
      <c r="AW37" s="89"/>
      <c r="AX37" s="66"/>
      <c r="AY37" s="66"/>
      <c r="AZ37" s="66"/>
      <c r="BA37" s="66"/>
      <c r="BB37" s="67">
        <f t="shared" si="11"/>
        <v>0.13333333333333333</v>
      </c>
      <c r="BC37" s="40">
        <f t="shared" si="4"/>
        <v>60</v>
      </c>
      <c r="BE37" s="86">
        <f t="shared" si="5"/>
        <v>1990</v>
      </c>
      <c r="BG37" s="108">
        <v>255</v>
      </c>
      <c r="BH37" s="34">
        <v>285</v>
      </c>
      <c r="BI37" s="34">
        <v>315</v>
      </c>
      <c r="BJ37" s="33">
        <v>345</v>
      </c>
      <c r="BK37" s="38">
        <v>25</v>
      </c>
      <c r="BL37" s="34">
        <v>40</v>
      </c>
      <c r="BM37" s="34">
        <v>25</v>
      </c>
      <c r="BN37" s="33">
        <v>40</v>
      </c>
      <c r="BO37" s="29"/>
      <c r="BP37" s="28"/>
      <c r="BQ37" s="28"/>
      <c r="BR37" s="28"/>
      <c r="BS37" s="30"/>
      <c r="BU37" s="54"/>
      <c r="BV37" s="95"/>
      <c r="BW37" s="10">
        <v>39695</v>
      </c>
      <c r="BX37" s="1">
        <v>410</v>
      </c>
      <c r="BZ37" s="6"/>
      <c r="CA37" s="7"/>
      <c r="CC37" s="6"/>
      <c r="CD37" s="7"/>
      <c r="CF37" s="10">
        <v>39747</v>
      </c>
      <c r="CG37" s="1">
        <v>254</v>
      </c>
    </row>
    <row r="38" spans="2:85" ht="12.75">
      <c r="B38" s="97">
        <f t="shared" si="8"/>
        <v>31</v>
      </c>
      <c r="C38" s="94"/>
      <c r="D38" s="97">
        <f t="shared" si="9"/>
        <v>1991</v>
      </c>
      <c r="E38" s="94"/>
      <c r="F38" s="5" t="s">
        <v>219</v>
      </c>
      <c r="G38" s="5" t="s">
        <v>215</v>
      </c>
      <c r="H38" s="5" t="s">
        <v>429</v>
      </c>
      <c r="I38" s="5" t="s">
        <v>482</v>
      </c>
      <c r="J38" s="5" t="s">
        <v>326</v>
      </c>
      <c r="K38" s="5" t="s">
        <v>5</v>
      </c>
      <c r="L38" s="5" t="s">
        <v>5</v>
      </c>
      <c r="M38" s="5" t="s">
        <v>5</v>
      </c>
      <c r="N38" s="91"/>
      <c r="P38" s="86">
        <f t="shared" si="0"/>
        <v>1991</v>
      </c>
      <c r="Q38" s="94"/>
      <c r="R38" s="16" t="s">
        <v>33</v>
      </c>
      <c r="S38" s="5" t="s">
        <v>493</v>
      </c>
      <c r="T38" s="5" t="s">
        <v>72</v>
      </c>
      <c r="U38" s="132"/>
      <c r="W38" s="86">
        <f t="shared" si="6"/>
        <v>1991</v>
      </c>
      <c r="Y38" s="116">
        <v>689</v>
      </c>
      <c r="Z38" s="28"/>
      <c r="AA38" s="28"/>
      <c r="AB38" s="28"/>
      <c r="AC38" s="30"/>
      <c r="AD38" s="81">
        <f t="shared" si="1"/>
        <v>689</v>
      </c>
      <c r="AE38" s="75">
        <v>274</v>
      </c>
      <c r="AF38" s="73">
        <f t="shared" si="2"/>
        <v>0.8698412698412699</v>
      </c>
      <c r="AH38" s="86">
        <f t="shared" si="7"/>
        <v>1991</v>
      </c>
      <c r="AJ38" s="108">
        <v>0</v>
      </c>
      <c r="AK38" s="34">
        <v>0</v>
      </c>
      <c r="AL38" s="34">
        <v>0</v>
      </c>
      <c r="AM38" s="34">
        <v>0</v>
      </c>
      <c r="AN38" s="33">
        <v>410</v>
      </c>
      <c r="AO38" s="79">
        <v>0</v>
      </c>
      <c r="AP38" s="70">
        <f t="shared" si="10"/>
        <v>410</v>
      </c>
      <c r="AQ38" s="34"/>
      <c r="AR38" s="34"/>
      <c r="AS38" s="34"/>
      <c r="AT38" s="34"/>
      <c r="AU38" s="33">
        <v>315</v>
      </c>
      <c r="AV38" s="63">
        <f t="shared" si="3"/>
        <v>315</v>
      </c>
      <c r="AW38" s="89"/>
      <c r="AX38" s="66"/>
      <c r="AY38" s="66"/>
      <c r="AZ38" s="66"/>
      <c r="BA38" s="66"/>
      <c r="BB38" s="67">
        <f t="shared" si="11"/>
        <v>0.23170731707317074</v>
      </c>
      <c r="BC38" s="40">
        <f t="shared" si="4"/>
        <v>95</v>
      </c>
      <c r="BE38" s="86">
        <f t="shared" si="5"/>
        <v>1991</v>
      </c>
      <c r="BG38" s="108">
        <v>265</v>
      </c>
      <c r="BH38" s="34">
        <v>295</v>
      </c>
      <c r="BI38" s="34">
        <v>325</v>
      </c>
      <c r="BJ38" s="33">
        <v>355</v>
      </c>
      <c r="BK38" s="38">
        <v>25</v>
      </c>
      <c r="BL38" s="34">
        <v>40</v>
      </c>
      <c r="BM38" s="34">
        <v>25</v>
      </c>
      <c r="BN38" s="33">
        <v>40</v>
      </c>
      <c r="BO38" s="29"/>
      <c r="BP38" s="28"/>
      <c r="BQ38" s="28"/>
      <c r="BR38" s="28"/>
      <c r="BS38" s="30"/>
      <c r="BU38" s="54"/>
      <c r="BV38" s="95"/>
      <c r="BW38" s="10">
        <v>39702</v>
      </c>
      <c r="BX38" s="1">
        <v>610</v>
      </c>
      <c r="BZ38" s="6"/>
      <c r="CA38" s="7"/>
      <c r="CC38" s="6"/>
      <c r="CD38" s="7"/>
      <c r="CF38" s="10">
        <v>39750</v>
      </c>
      <c r="CG38" s="1">
        <v>266</v>
      </c>
    </row>
    <row r="39" spans="2:85" ht="12.75">
      <c r="B39" s="97">
        <f t="shared" si="8"/>
        <v>32</v>
      </c>
      <c r="C39" s="94"/>
      <c r="D39" s="97">
        <f t="shared" si="9"/>
        <v>1992</v>
      </c>
      <c r="E39" s="94"/>
      <c r="F39" s="5" t="s">
        <v>220</v>
      </c>
      <c r="G39" s="5" t="s">
        <v>215</v>
      </c>
      <c r="H39" s="5" t="s">
        <v>430</v>
      </c>
      <c r="I39" s="5" t="s">
        <v>483</v>
      </c>
      <c r="J39" s="5" t="s">
        <v>327</v>
      </c>
      <c r="K39" s="5" t="s">
        <v>5</v>
      </c>
      <c r="L39" s="5" t="s">
        <v>5</v>
      </c>
      <c r="M39" s="5" t="s">
        <v>5</v>
      </c>
      <c r="N39" s="91"/>
      <c r="P39" s="86">
        <f t="shared" si="0"/>
        <v>1992</v>
      </c>
      <c r="Q39" s="94"/>
      <c r="R39" s="16" t="s">
        <v>34</v>
      </c>
      <c r="S39" s="5" t="s">
        <v>493</v>
      </c>
      <c r="T39" s="5" t="s">
        <v>73</v>
      </c>
      <c r="U39" s="132"/>
      <c r="W39" s="86">
        <f t="shared" si="6"/>
        <v>1992</v>
      </c>
      <c r="Y39" s="117">
        <v>573</v>
      </c>
      <c r="Z39" s="28"/>
      <c r="AA39" s="28"/>
      <c r="AB39" s="28"/>
      <c r="AC39" s="30"/>
      <c r="AD39" s="81">
        <f t="shared" si="1"/>
        <v>573</v>
      </c>
      <c r="AE39" s="75">
        <v>254</v>
      </c>
      <c r="AF39" s="73">
        <f t="shared" si="2"/>
        <v>0.8758620689655172</v>
      </c>
      <c r="AH39" s="86">
        <f t="shared" si="7"/>
        <v>1992</v>
      </c>
      <c r="AJ39" s="108">
        <v>0</v>
      </c>
      <c r="AK39" s="34">
        <v>0</v>
      </c>
      <c r="AL39" s="34">
        <v>0</v>
      </c>
      <c r="AM39" s="34">
        <v>0</v>
      </c>
      <c r="AN39" s="33">
        <v>356</v>
      </c>
      <c r="AO39" s="79">
        <v>0</v>
      </c>
      <c r="AP39" s="70">
        <f t="shared" si="10"/>
        <v>356</v>
      </c>
      <c r="AQ39" s="34"/>
      <c r="AR39" s="34"/>
      <c r="AS39" s="34"/>
      <c r="AT39" s="34"/>
      <c r="AU39" s="33">
        <v>290</v>
      </c>
      <c r="AV39" s="63">
        <f t="shared" si="3"/>
        <v>290</v>
      </c>
      <c r="AW39" s="89"/>
      <c r="AX39" s="66"/>
      <c r="AY39" s="66"/>
      <c r="AZ39" s="66"/>
      <c r="BA39" s="66"/>
      <c r="BB39" s="67">
        <f t="shared" si="11"/>
        <v>0.1853932584269663</v>
      </c>
      <c r="BC39" s="40">
        <f t="shared" si="4"/>
        <v>66</v>
      </c>
      <c r="BE39" s="86">
        <f t="shared" si="5"/>
        <v>1992</v>
      </c>
      <c r="BG39" s="108">
        <v>275</v>
      </c>
      <c r="BH39" s="34">
        <v>305</v>
      </c>
      <c r="BI39" s="34">
        <v>350</v>
      </c>
      <c r="BJ39" s="33">
        <v>385</v>
      </c>
      <c r="BK39" s="38">
        <v>25</v>
      </c>
      <c r="BL39" s="34">
        <v>40</v>
      </c>
      <c r="BM39" s="34">
        <v>25</v>
      </c>
      <c r="BN39" s="33">
        <v>40</v>
      </c>
      <c r="BO39" s="29"/>
      <c r="BP39" s="28"/>
      <c r="BQ39" s="28"/>
      <c r="BR39" s="28"/>
      <c r="BS39" s="30"/>
      <c r="BU39" s="54"/>
      <c r="BV39" s="95"/>
      <c r="BW39" s="10">
        <v>39704</v>
      </c>
      <c r="BX39" s="1">
        <v>660</v>
      </c>
      <c r="BZ39" s="6"/>
      <c r="CA39" s="7"/>
      <c r="CC39" s="6"/>
      <c r="CD39" s="7"/>
      <c r="CF39" s="10">
        <v>39752</v>
      </c>
      <c r="CG39" s="1">
        <v>273</v>
      </c>
    </row>
    <row r="40" spans="2:85" ht="12.75">
      <c r="B40" s="97">
        <f t="shared" si="8"/>
        <v>33</v>
      </c>
      <c r="C40" s="94"/>
      <c r="D40" s="97">
        <f t="shared" si="9"/>
        <v>1993</v>
      </c>
      <c r="E40" s="94"/>
      <c r="F40" s="5" t="s">
        <v>218</v>
      </c>
      <c r="G40" s="5" t="s">
        <v>221</v>
      </c>
      <c r="H40" s="5" t="s">
        <v>431</v>
      </c>
      <c r="I40" s="5" t="s">
        <v>484</v>
      </c>
      <c r="J40" s="5" t="s">
        <v>328</v>
      </c>
      <c r="K40" s="5" t="s">
        <v>5</v>
      </c>
      <c r="L40" s="5" t="s">
        <v>5</v>
      </c>
      <c r="M40" s="5" t="s">
        <v>5</v>
      </c>
      <c r="N40" s="91"/>
      <c r="P40" s="86">
        <f aca="true" t="shared" si="12" ref="P40:P70">D40</f>
        <v>1993</v>
      </c>
      <c r="Q40" s="94"/>
      <c r="R40" s="16" t="s">
        <v>35</v>
      </c>
      <c r="S40" s="5" t="s">
        <v>493</v>
      </c>
      <c r="T40" s="5" t="s">
        <v>74</v>
      </c>
      <c r="U40" s="132"/>
      <c r="W40" s="86">
        <f t="shared" si="6"/>
        <v>1993</v>
      </c>
      <c r="Y40" s="118">
        <v>550</v>
      </c>
      <c r="Z40" s="28"/>
      <c r="AA40" s="28"/>
      <c r="AB40" s="28"/>
      <c r="AC40" s="30"/>
      <c r="AD40" s="81">
        <f t="shared" si="1"/>
        <v>550</v>
      </c>
      <c r="AE40" s="75">
        <v>259</v>
      </c>
      <c r="AF40" s="73">
        <f aca="true" t="shared" si="13" ref="AF40:AF70">(AE40/AV40)</f>
        <v>0.8720538720538721</v>
      </c>
      <c r="AH40" s="86">
        <f t="shared" si="7"/>
        <v>1993</v>
      </c>
      <c r="AJ40" s="113">
        <v>0</v>
      </c>
      <c r="AK40" s="28">
        <v>0</v>
      </c>
      <c r="AL40" s="28">
        <v>0</v>
      </c>
      <c r="AM40" s="28">
        <v>0</v>
      </c>
      <c r="AN40" s="30">
        <v>400</v>
      </c>
      <c r="AO40" s="79">
        <v>0</v>
      </c>
      <c r="AP40" s="70">
        <f t="shared" si="10"/>
        <v>400</v>
      </c>
      <c r="AQ40" s="28"/>
      <c r="AR40" s="28"/>
      <c r="AS40" s="28"/>
      <c r="AT40" s="28"/>
      <c r="AU40" s="30">
        <v>297</v>
      </c>
      <c r="AV40" s="63">
        <f aca="true" t="shared" si="14" ref="AV40:AV70">SUM(AQ40:AU40)</f>
        <v>297</v>
      </c>
      <c r="AW40" s="88"/>
      <c r="AX40" s="64"/>
      <c r="AY40" s="64"/>
      <c r="AZ40" s="64"/>
      <c r="BA40" s="65"/>
      <c r="BB40" s="67">
        <f t="shared" si="11"/>
        <v>0.2575</v>
      </c>
      <c r="BC40" s="40">
        <f aca="true" t="shared" si="15" ref="BC40:BC70">AP40-AV40</f>
        <v>103</v>
      </c>
      <c r="BE40" s="86">
        <f aca="true" t="shared" si="16" ref="BE40:BE70">D40</f>
        <v>1993</v>
      </c>
      <c r="BG40" s="75">
        <v>275</v>
      </c>
      <c r="BH40" s="32">
        <v>305</v>
      </c>
      <c r="BI40" s="32">
        <v>350</v>
      </c>
      <c r="BJ40" s="41">
        <v>385</v>
      </c>
      <c r="BK40" s="38">
        <v>25</v>
      </c>
      <c r="BL40" s="34">
        <v>40</v>
      </c>
      <c r="BM40" s="34">
        <v>25</v>
      </c>
      <c r="BN40" s="33">
        <v>40</v>
      </c>
      <c r="BO40" s="29"/>
      <c r="BP40" s="28"/>
      <c r="BQ40" s="28"/>
      <c r="BR40" s="28"/>
      <c r="BS40" s="30"/>
      <c r="BU40" s="54"/>
      <c r="BV40" s="95"/>
      <c r="BW40" s="10">
        <v>39715</v>
      </c>
      <c r="BX40" s="1">
        <v>713</v>
      </c>
      <c r="BZ40" s="6"/>
      <c r="CA40" s="7"/>
      <c r="CC40" s="6"/>
      <c r="CD40" s="7"/>
      <c r="CF40" s="10">
        <v>39753</v>
      </c>
      <c r="CG40" s="1">
        <v>274</v>
      </c>
    </row>
    <row r="41" spans="2:85" ht="12.75">
      <c r="B41" s="97">
        <f t="shared" si="8"/>
        <v>34</v>
      </c>
      <c r="C41" s="94"/>
      <c r="D41" s="97">
        <f t="shared" si="9"/>
        <v>1994</v>
      </c>
      <c r="E41" s="94"/>
      <c r="F41" s="5" t="s">
        <v>222</v>
      </c>
      <c r="G41" s="5" t="s">
        <v>223</v>
      </c>
      <c r="H41" s="5" t="s">
        <v>432</v>
      </c>
      <c r="I41" s="5" t="s">
        <v>224</v>
      </c>
      <c r="J41" s="5" t="s">
        <v>329</v>
      </c>
      <c r="K41" s="5" t="s">
        <v>5</v>
      </c>
      <c r="L41" s="5" t="s">
        <v>5</v>
      </c>
      <c r="M41" s="5" t="s">
        <v>5</v>
      </c>
      <c r="N41" s="91"/>
      <c r="P41" s="86">
        <f t="shared" si="12"/>
        <v>1994</v>
      </c>
      <c r="Q41" s="94"/>
      <c r="R41" s="16" t="s">
        <v>37</v>
      </c>
      <c r="S41" s="5" t="s">
        <v>493</v>
      </c>
      <c r="T41" s="5" t="s">
        <v>75</v>
      </c>
      <c r="U41" s="132"/>
      <c r="W41" s="86">
        <f t="shared" si="6"/>
        <v>1994</v>
      </c>
      <c r="Y41" s="117">
        <v>628</v>
      </c>
      <c r="Z41" s="28"/>
      <c r="AA41" s="28"/>
      <c r="AB41" s="28"/>
      <c r="AC41" s="30"/>
      <c r="AD41" s="81">
        <f t="shared" si="1"/>
        <v>628</v>
      </c>
      <c r="AE41" s="75">
        <v>395</v>
      </c>
      <c r="AF41" s="73">
        <f t="shared" si="13"/>
        <v>0.8896396396396397</v>
      </c>
      <c r="AH41" s="86">
        <f t="shared" si="7"/>
        <v>1994</v>
      </c>
      <c r="AJ41" s="113">
        <v>0</v>
      </c>
      <c r="AK41" s="28">
        <v>0</v>
      </c>
      <c r="AL41" s="28">
        <v>0</v>
      </c>
      <c r="AM41" s="28">
        <v>0</v>
      </c>
      <c r="AN41" s="30">
        <v>600</v>
      </c>
      <c r="AO41" s="79">
        <v>0</v>
      </c>
      <c r="AP41" s="70">
        <f t="shared" si="10"/>
        <v>600</v>
      </c>
      <c r="AQ41" s="28"/>
      <c r="AR41" s="28"/>
      <c r="AS41" s="28"/>
      <c r="AT41" s="28"/>
      <c r="AU41" s="30">
        <v>444</v>
      </c>
      <c r="AV41" s="63">
        <f t="shared" si="14"/>
        <v>444</v>
      </c>
      <c r="AW41" s="88"/>
      <c r="AX41" s="64"/>
      <c r="AY41" s="64"/>
      <c r="AZ41" s="64"/>
      <c r="BA41" s="65"/>
      <c r="BB41" s="67">
        <f t="shared" si="11"/>
        <v>0.26</v>
      </c>
      <c r="BC41" s="40">
        <f t="shared" si="15"/>
        <v>156</v>
      </c>
      <c r="BE41" s="86">
        <f t="shared" si="16"/>
        <v>1994</v>
      </c>
      <c r="BG41" s="75">
        <v>285</v>
      </c>
      <c r="BH41" s="32">
        <v>315</v>
      </c>
      <c r="BI41" s="32">
        <v>360</v>
      </c>
      <c r="BJ41" s="41">
        <v>395</v>
      </c>
      <c r="BK41" s="38">
        <v>25</v>
      </c>
      <c r="BL41" s="34">
        <v>40</v>
      </c>
      <c r="BM41" s="34">
        <v>25</v>
      </c>
      <c r="BN41" s="33">
        <v>40</v>
      </c>
      <c r="BO41" s="29"/>
      <c r="BP41" s="28"/>
      <c r="BQ41" s="28"/>
      <c r="BR41" s="28"/>
      <c r="BS41" s="30"/>
      <c r="BU41" s="54"/>
      <c r="BV41" s="95"/>
      <c r="BW41" s="10">
        <v>39736</v>
      </c>
      <c r="BX41" s="1">
        <v>769</v>
      </c>
      <c r="BZ41" s="6"/>
      <c r="CA41" s="7"/>
      <c r="CC41" s="6"/>
      <c r="CD41" s="7"/>
      <c r="CF41" s="10">
        <v>39754</v>
      </c>
      <c r="CG41" s="1">
        <v>292</v>
      </c>
    </row>
    <row r="42" spans="2:82" ht="12.75">
      <c r="B42" s="97">
        <f t="shared" si="8"/>
        <v>35</v>
      </c>
      <c r="C42" s="94"/>
      <c r="D42" s="97">
        <f t="shared" si="9"/>
        <v>1995</v>
      </c>
      <c r="E42" s="94"/>
      <c r="F42" s="5" t="s">
        <v>225</v>
      </c>
      <c r="G42" s="5" t="s">
        <v>200</v>
      </c>
      <c r="H42" s="5" t="s">
        <v>433</v>
      </c>
      <c r="I42" s="5" t="s">
        <v>485</v>
      </c>
      <c r="J42" s="5" t="s">
        <v>538</v>
      </c>
      <c r="K42" s="5" t="s">
        <v>5</v>
      </c>
      <c r="L42" s="5" t="s">
        <v>5</v>
      </c>
      <c r="M42" s="5" t="s">
        <v>5</v>
      </c>
      <c r="N42" s="128"/>
      <c r="P42" s="86">
        <f t="shared" si="12"/>
        <v>1995</v>
      </c>
      <c r="Q42" s="94"/>
      <c r="R42" s="16" t="s">
        <v>38</v>
      </c>
      <c r="S42" s="5" t="s">
        <v>493</v>
      </c>
      <c r="T42" s="5" t="s">
        <v>76</v>
      </c>
      <c r="U42" s="132"/>
      <c r="W42" s="86">
        <f t="shared" si="6"/>
        <v>1995</v>
      </c>
      <c r="Y42" s="116">
        <v>700</v>
      </c>
      <c r="Z42" s="28"/>
      <c r="AA42" s="28"/>
      <c r="AB42" s="28"/>
      <c r="AC42" s="30"/>
      <c r="AD42" s="81">
        <f t="shared" si="1"/>
        <v>700</v>
      </c>
      <c r="AE42" s="75">
        <v>336</v>
      </c>
      <c r="AF42" s="73">
        <f t="shared" si="13"/>
        <v>0.8549618320610687</v>
      </c>
      <c r="AH42" s="86">
        <f t="shared" si="7"/>
        <v>1995</v>
      </c>
      <c r="AJ42" s="113">
        <v>168</v>
      </c>
      <c r="AK42" s="28">
        <v>114</v>
      </c>
      <c r="AL42" s="28">
        <v>114</v>
      </c>
      <c r="AM42" s="28">
        <v>114</v>
      </c>
      <c r="AN42" s="30">
        <v>0</v>
      </c>
      <c r="AO42" s="79">
        <v>0</v>
      </c>
      <c r="AP42" s="70">
        <f t="shared" si="10"/>
        <v>510</v>
      </c>
      <c r="AQ42" s="28">
        <v>142</v>
      </c>
      <c r="AR42" s="28">
        <v>80</v>
      </c>
      <c r="AS42" s="28">
        <v>92</v>
      </c>
      <c r="AT42" s="28">
        <v>79</v>
      </c>
      <c r="AU42" s="30">
        <v>0</v>
      </c>
      <c r="AV42" s="63">
        <f t="shared" si="14"/>
        <v>393</v>
      </c>
      <c r="AW42" s="90">
        <f aca="true" t="shared" si="17" ref="AW42:AZ43">((AJ42-AQ42)/AJ42)</f>
        <v>0.15476190476190477</v>
      </c>
      <c r="AX42" s="68">
        <f t="shared" si="17"/>
        <v>0.2982456140350877</v>
      </c>
      <c r="AY42" s="68">
        <f t="shared" si="17"/>
        <v>0.19298245614035087</v>
      </c>
      <c r="AZ42" s="68">
        <f t="shared" si="17"/>
        <v>0.30701754385964913</v>
      </c>
      <c r="BA42" s="67"/>
      <c r="BB42" s="67">
        <f t="shared" si="11"/>
        <v>0.22941176470588234</v>
      </c>
      <c r="BC42" s="40">
        <f t="shared" si="15"/>
        <v>117</v>
      </c>
      <c r="BE42" s="86">
        <f t="shared" si="16"/>
        <v>1995</v>
      </c>
      <c r="BG42" s="75">
        <v>300</v>
      </c>
      <c r="BH42" s="32">
        <v>330</v>
      </c>
      <c r="BI42" s="32">
        <v>375</v>
      </c>
      <c r="BJ42" s="41">
        <v>400</v>
      </c>
      <c r="BK42" s="38">
        <v>25</v>
      </c>
      <c r="BL42" s="34">
        <v>40</v>
      </c>
      <c r="BM42" s="34">
        <v>25</v>
      </c>
      <c r="BN42" s="33">
        <v>40</v>
      </c>
      <c r="BO42" s="29"/>
      <c r="BP42" s="28"/>
      <c r="BQ42" s="28"/>
      <c r="BR42" s="28"/>
      <c r="BS42" s="30"/>
      <c r="BU42" s="54"/>
      <c r="BV42" s="95"/>
      <c r="BW42" s="10">
        <v>39750</v>
      </c>
      <c r="BX42" s="1">
        <v>833</v>
      </c>
      <c r="BZ42" s="6"/>
      <c r="CA42" s="7"/>
      <c r="CC42" s="6"/>
      <c r="CD42" s="7"/>
    </row>
    <row r="43" spans="2:82" ht="12.75">
      <c r="B43" s="97">
        <f t="shared" si="8"/>
        <v>36</v>
      </c>
      <c r="C43" s="94"/>
      <c r="D43" s="97">
        <f t="shared" si="9"/>
        <v>1996</v>
      </c>
      <c r="E43" s="94"/>
      <c r="F43" s="5" t="s">
        <v>226</v>
      </c>
      <c r="G43" s="5" t="s">
        <v>227</v>
      </c>
      <c r="H43" s="5" t="s">
        <v>434</v>
      </c>
      <c r="I43" s="5" t="s">
        <v>486</v>
      </c>
      <c r="J43" s="5" t="s">
        <v>330</v>
      </c>
      <c r="K43" s="129" t="s">
        <v>355</v>
      </c>
      <c r="L43" s="129" t="s">
        <v>558</v>
      </c>
      <c r="M43" s="129" t="s">
        <v>356</v>
      </c>
      <c r="N43" s="128" t="s">
        <v>361</v>
      </c>
      <c r="P43" s="86">
        <f t="shared" si="12"/>
        <v>1996</v>
      </c>
      <c r="Q43" s="94"/>
      <c r="R43" s="16" t="s">
        <v>39</v>
      </c>
      <c r="S43" s="5" t="s">
        <v>493</v>
      </c>
      <c r="T43" s="5" t="s">
        <v>77</v>
      </c>
      <c r="U43" s="132"/>
      <c r="W43" s="86">
        <f t="shared" si="6"/>
        <v>1996</v>
      </c>
      <c r="Y43" s="116">
        <v>730</v>
      </c>
      <c r="Z43" s="28"/>
      <c r="AA43" s="28"/>
      <c r="AB43" s="28"/>
      <c r="AC43" s="30"/>
      <c r="AD43" s="81">
        <f t="shared" si="1"/>
        <v>730</v>
      </c>
      <c r="AE43" s="75">
        <v>343</v>
      </c>
      <c r="AF43" s="73">
        <f t="shared" si="13"/>
        <v>0.8772378516624041</v>
      </c>
      <c r="AH43" s="86">
        <f t="shared" si="7"/>
        <v>1996</v>
      </c>
      <c r="AJ43" s="113">
        <f>475*0.4</f>
        <v>190</v>
      </c>
      <c r="AK43" s="28">
        <f>475*0.22</f>
        <v>104.5</v>
      </c>
      <c r="AL43" s="28">
        <f>475*0.17</f>
        <v>80.75</v>
      </c>
      <c r="AM43" s="28">
        <f>475*0.21</f>
        <v>99.75</v>
      </c>
      <c r="AN43" s="30">
        <v>0</v>
      </c>
      <c r="AO43" s="79">
        <v>0</v>
      </c>
      <c r="AP43" s="70">
        <f t="shared" si="10"/>
        <v>475</v>
      </c>
      <c r="AQ43" s="28">
        <v>155</v>
      </c>
      <c r="AR43" s="28">
        <v>76</v>
      </c>
      <c r="AS43" s="28">
        <v>64</v>
      </c>
      <c r="AT43" s="28">
        <v>96</v>
      </c>
      <c r="AU43" s="30">
        <v>0</v>
      </c>
      <c r="AV43" s="63">
        <f t="shared" si="14"/>
        <v>391</v>
      </c>
      <c r="AW43" s="90">
        <f t="shared" si="17"/>
        <v>0.18421052631578946</v>
      </c>
      <c r="AX43" s="68">
        <f t="shared" si="17"/>
        <v>0.2727272727272727</v>
      </c>
      <c r="AY43" s="68">
        <f t="shared" si="17"/>
        <v>0.20743034055727555</v>
      </c>
      <c r="AZ43" s="68">
        <f t="shared" si="17"/>
        <v>0.03759398496240601</v>
      </c>
      <c r="BA43" s="67"/>
      <c r="BB43" s="67">
        <f t="shared" si="11"/>
        <v>0.17684210526315788</v>
      </c>
      <c r="BC43" s="40">
        <f t="shared" si="15"/>
        <v>84</v>
      </c>
      <c r="BE43" s="86">
        <f t="shared" si="16"/>
        <v>1996</v>
      </c>
      <c r="BG43" s="75">
        <v>320</v>
      </c>
      <c r="BH43" s="32">
        <v>350</v>
      </c>
      <c r="BI43" s="32">
        <v>400</v>
      </c>
      <c r="BJ43" s="41">
        <v>420</v>
      </c>
      <c r="BK43" s="38">
        <v>25</v>
      </c>
      <c r="BL43" s="34">
        <v>40</v>
      </c>
      <c r="BM43" s="34">
        <v>25</v>
      </c>
      <c r="BN43" s="33">
        <v>40</v>
      </c>
      <c r="BO43" s="29"/>
      <c r="BP43" s="28"/>
      <c r="BQ43" s="28"/>
      <c r="BR43" s="28"/>
      <c r="BS43" s="30"/>
      <c r="BU43" s="54"/>
      <c r="BV43" s="95"/>
      <c r="BW43" s="10">
        <v>39751</v>
      </c>
      <c r="BX43" s="1">
        <v>843</v>
      </c>
      <c r="BZ43" s="6"/>
      <c r="CA43" s="7"/>
      <c r="CC43" s="6"/>
      <c r="CD43" s="7"/>
    </row>
    <row r="44" spans="2:85" ht="12.75">
      <c r="B44" s="97">
        <f t="shared" si="8"/>
        <v>37</v>
      </c>
      <c r="C44" s="94"/>
      <c r="D44" s="97">
        <f t="shared" si="9"/>
        <v>1997</v>
      </c>
      <c r="E44" s="94"/>
      <c r="F44" s="5" t="s">
        <v>228</v>
      </c>
      <c r="G44" s="5" t="s">
        <v>229</v>
      </c>
      <c r="H44" s="5" t="s">
        <v>435</v>
      </c>
      <c r="I44" s="5" t="s">
        <v>251</v>
      </c>
      <c r="J44" s="5" t="s">
        <v>331</v>
      </c>
      <c r="K44" s="5" t="s">
        <v>5</v>
      </c>
      <c r="L44" s="5" t="s">
        <v>5</v>
      </c>
      <c r="M44" s="129" t="s">
        <v>357</v>
      </c>
      <c r="N44" s="128" t="s">
        <v>362</v>
      </c>
      <c r="P44" s="86">
        <f t="shared" si="12"/>
        <v>1997</v>
      </c>
      <c r="Q44" s="94"/>
      <c r="R44" s="16" t="s">
        <v>40</v>
      </c>
      <c r="S44" s="5" t="s">
        <v>493</v>
      </c>
      <c r="T44" s="5" t="s">
        <v>78</v>
      </c>
      <c r="U44" s="132"/>
      <c r="W44" s="86">
        <f t="shared" si="6"/>
        <v>1997</v>
      </c>
      <c r="Y44" s="116">
        <v>800</v>
      </c>
      <c r="Z44" s="28"/>
      <c r="AA44" s="28"/>
      <c r="AB44" s="28"/>
      <c r="AC44" s="30"/>
      <c r="AD44" s="81">
        <f t="shared" si="1"/>
        <v>800</v>
      </c>
      <c r="AE44" s="75">
        <v>376</v>
      </c>
      <c r="AF44" s="73">
        <f t="shared" si="13"/>
        <v>0.8888888888888888</v>
      </c>
      <c r="AH44" s="86">
        <f t="shared" si="7"/>
        <v>1997</v>
      </c>
      <c r="AJ44" s="113">
        <v>0</v>
      </c>
      <c r="AK44" s="28">
        <v>0</v>
      </c>
      <c r="AL44" s="28">
        <v>0</v>
      </c>
      <c r="AM44" s="28">
        <v>0</v>
      </c>
      <c r="AN44" s="30">
        <v>540</v>
      </c>
      <c r="AO44" s="79">
        <v>0</v>
      </c>
      <c r="AP44" s="70">
        <f>SUM(AJ44:AO44)</f>
        <v>540</v>
      </c>
      <c r="AQ44" s="28"/>
      <c r="AR44" s="28"/>
      <c r="AS44" s="28"/>
      <c r="AT44" s="28"/>
      <c r="AU44" s="30">
        <v>423</v>
      </c>
      <c r="AV44" s="63">
        <f t="shared" si="14"/>
        <v>423</v>
      </c>
      <c r="AW44" s="88"/>
      <c r="AX44" s="64"/>
      <c r="AY44" s="64"/>
      <c r="AZ44" s="64"/>
      <c r="BA44" s="65"/>
      <c r="BB44" s="67">
        <f t="shared" si="11"/>
        <v>0.21666666666666667</v>
      </c>
      <c r="BC44" s="40">
        <f t="shared" si="15"/>
        <v>117</v>
      </c>
      <c r="BE44" s="86">
        <f t="shared" si="16"/>
        <v>1997</v>
      </c>
      <c r="BG44" s="75">
        <v>320</v>
      </c>
      <c r="BH44" s="32">
        <v>350</v>
      </c>
      <c r="BI44" s="32">
        <v>400</v>
      </c>
      <c r="BJ44" s="41">
        <v>420</v>
      </c>
      <c r="BK44" s="38">
        <v>25</v>
      </c>
      <c r="BL44" s="34">
        <v>40</v>
      </c>
      <c r="BM44" s="34">
        <v>25</v>
      </c>
      <c r="BN44" s="33">
        <v>40</v>
      </c>
      <c r="BO44" s="29"/>
      <c r="BP44" s="28"/>
      <c r="BQ44" s="28"/>
      <c r="BR44" s="28"/>
      <c r="BS44" s="30"/>
      <c r="BU44" s="54"/>
      <c r="BV44" s="95"/>
      <c r="BW44" s="10">
        <v>39752</v>
      </c>
      <c r="BX44" s="1">
        <v>850</v>
      </c>
      <c r="BZ44" s="6"/>
      <c r="CA44" s="7"/>
      <c r="CC44" s="6"/>
      <c r="CD44" s="7"/>
      <c r="CF44" s="6"/>
      <c r="CG44" s="7"/>
    </row>
    <row r="45" spans="2:85" ht="12.75">
      <c r="B45" s="97">
        <f t="shared" si="8"/>
        <v>38</v>
      </c>
      <c r="C45" s="94"/>
      <c r="D45" s="97">
        <f t="shared" si="9"/>
        <v>1998</v>
      </c>
      <c r="E45" s="94"/>
      <c r="F45" s="5" t="s">
        <v>231</v>
      </c>
      <c r="G45" s="5" t="s">
        <v>232</v>
      </c>
      <c r="H45" s="5" t="s">
        <v>436</v>
      </c>
      <c r="I45" s="5" t="s">
        <v>233</v>
      </c>
      <c r="J45" s="5" t="s">
        <v>332</v>
      </c>
      <c r="K45" s="129" t="s">
        <v>358</v>
      </c>
      <c r="L45" s="129" t="s">
        <v>559</v>
      </c>
      <c r="M45" s="129" t="s">
        <v>359</v>
      </c>
      <c r="N45" s="128" t="s">
        <v>361</v>
      </c>
      <c r="P45" s="86">
        <f t="shared" si="12"/>
        <v>1998</v>
      </c>
      <c r="Q45" s="94"/>
      <c r="R45" s="16" t="s">
        <v>41</v>
      </c>
      <c r="S45" s="5" t="s">
        <v>493</v>
      </c>
      <c r="T45" s="5" t="s">
        <v>79</v>
      </c>
      <c r="U45" s="132"/>
      <c r="W45" s="86">
        <f t="shared" si="6"/>
        <v>1998</v>
      </c>
      <c r="Y45" s="116">
        <v>767</v>
      </c>
      <c r="Z45" s="28"/>
      <c r="AA45" s="28"/>
      <c r="AB45" s="28"/>
      <c r="AC45" s="30"/>
      <c r="AD45" s="81">
        <f t="shared" si="1"/>
        <v>767</v>
      </c>
      <c r="AE45" s="75">
        <v>422</v>
      </c>
      <c r="AF45" s="73">
        <f t="shared" si="13"/>
        <v>0.9114470842332614</v>
      </c>
      <c r="AH45" s="86">
        <f t="shared" si="7"/>
        <v>1998</v>
      </c>
      <c r="AJ45" s="108">
        <v>0</v>
      </c>
      <c r="AK45" s="34">
        <v>0</v>
      </c>
      <c r="AL45" s="34">
        <v>0</v>
      </c>
      <c r="AM45" s="34">
        <v>0</v>
      </c>
      <c r="AN45" s="33">
        <v>577</v>
      </c>
      <c r="AO45" s="79">
        <v>0</v>
      </c>
      <c r="AP45" s="70">
        <f>SUM(AJ45:AO45)</f>
        <v>577</v>
      </c>
      <c r="AQ45" s="34"/>
      <c r="AR45" s="34"/>
      <c r="AS45" s="34"/>
      <c r="AT45" s="34"/>
      <c r="AU45" s="33">
        <v>463</v>
      </c>
      <c r="AV45" s="63">
        <f t="shared" si="14"/>
        <v>463</v>
      </c>
      <c r="AW45" s="89"/>
      <c r="AX45" s="66"/>
      <c r="AY45" s="66"/>
      <c r="AZ45" s="66"/>
      <c r="BA45" s="66"/>
      <c r="BB45" s="67">
        <f t="shared" si="11"/>
        <v>0.1975736568457539</v>
      </c>
      <c r="BC45" s="40">
        <f t="shared" si="15"/>
        <v>114</v>
      </c>
      <c r="BE45" s="86">
        <f t="shared" si="16"/>
        <v>1998</v>
      </c>
      <c r="BG45" s="75">
        <v>350</v>
      </c>
      <c r="BH45" s="32">
        <v>390</v>
      </c>
      <c r="BI45" s="32">
        <v>440</v>
      </c>
      <c r="BJ45" s="41">
        <v>480</v>
      </c>
      <c r="BK45" s="38">
        <v>40</v>
      </c>
      <c r="BL45" s="34">
        <v>50</v>
      </c>
      <c r="BM45" s="34">
        <v>40</v>
      </c>
      <c r="BN45" s="33">
        <v>50</v>
      </c>
      <c r="BO45" s="29"/>
      <c r="BP45" s="28"/>
      <c r="BQ45" s="28"/>
      <c r="BR45" s="28"/>
      <c r="BS45" s="30"/>
      <c r="BU45" s="54"/>
      <c r="BV45" s="95"/>
      <c r="BW45" s="10">
        <v>39753</v>
      </c>
      <c r="BX45" s="1">
        <v>883</v>
      </c>
      <c r="BZ45" s="6"/>
      <c r="CA45" s="7"/>
      <c r="CC45" s="6"/>
      <c r="CD45" s="7"/>
      <c r="CF45" s="6"/>
      <c r="CG45" s="7"/>
    </row>
    <row r="46" spans="2:85" ht="12.75">
      <c r="B46" s="97">
        <f t="shared" si="8"/>
        <v>39</v>
      </c>
      <c r="C46" s="94"/>
      <c r="D46" s="97">
        <f t="shared" si="9"/>
        <v>1999</v>
      </c>
      <c r="E46" s="94"/>
      <c r="F46" s="5" t="s">
        <v>227</v>
      </c>
      <c r="G46" s="5" t="s">
        <v>234</v>
      </c>
      <c r="H46" s="5" t="s">
        <v>437</v>
      </c>
      <c r="I46" s="5" t="s">
        <v>487</v>
      </c>
      <c r="J46" s="5" t="s">
        <v>539</v>
      </c>
      <c r="K46" s="5" t="s">
        <v>5</v>
      </c>
      <c r="L46" s="129" t="s">
        <v>560</v>
      </c>
      <c r="M46" s="129" t="s">
        <v>363</v>
      </c>
      <c r="N46" s="128" t="s">
        <v>361</v>
      </c>
      <c r="P46" s="86">
        <f t="shared" si="12"/>
        <v>1999</v>
      </c>
      <c r="Q46" s="94"/>
      <c r="R46" s="16" t="s">
        <v>42</v>
      </c>
      <c r="S46" s="5" t="s">
        <v>493</v>
      </c>
      <c r="T46" s="5" t="s">
        <v>80</v>
      </c>
      <c r="U46" s="132"/>
      <c r="W46" s="86">
        <f t="shared" si="6"/>
        <v>1999</v>
      </c>
      <c r="Y46" s="119">
        <v>894</v>
      </c>
      <c r="Z46" s="28"/>
      <c r="AA46" s="28"/>
      <c r="AB46" s="28"/>
      <c r="AC46" s="30"/>
      <c r="AD46" s="81">
        <f t="shared" si="1"/>
        <v>894</v>
      </c>
      <c r="AE46" s="75">
        <v>382</v>
      </c>
      <c r="AF46" s="73">
        <f t="shared" si="13"/>
        <v>0.8681818181818182</v>
      </c>
      <c r="AH46" s="86">
        <f t="shared" si="7"/>
        <v>1999</v>
      </c>
      <c r="AJ46" s="110">
        <v>229</v>
      </c>
      <c r="AK46" s="62">
        <v>94</v>
      </c>
      <c r="AL46" s="62">
        <v>94</v>
      </c>
      <c r="AM46" s="62">
        <v>118</v>
      </c>
      <c r="AN46" s="41">
        <v>89</v>
      </c>
      <c r="AO46" s="101">
        <f>AN46</f>
        <v>89</v>
      </c>
      <c r="AP46" s="70">
        <f>SUM(AJ46:AN46)</f>
        <v>624</v>
      </c>
      <c r="AQ46" s="34">
        <v>134</v>
      </c>
      <c r="AR46" s="34">
        <v>66</v>
      </c>
      <c r="AS46" s="34">
        <v>75</v>
      </c>
      <c r="AT46" s="34">
        <v>89</v>
      </c>
      <c r="AU46" s="33">
        <v>76</v>
      </c>
      <c r="AV46" s="63">
        <f t="shared" si="14"/>
        <v>440</v>
      </c>
      <c r="AW46" s="90">
        <f aca="true" t="shared" si="18" ref="AW46:AW63">((AJ46-AQ46)/AJ46)</f>
        <v>0.4148471615720524</v>
      </c>
      <c r="AX46" s="68">
        <f aca="true" t="shared" si="19" ref="AX46:AX63">((AK46-AR46)/AK46)</f>
        <v>0.2978723404255319</v>
      </c>
      <c r="AY46" s="68">
        <f aca="true" t="shared" si="20" ref="AY46:AY63">((AL46-AS46)/AL46)</f>
        <v>0.20212765957446807</v>
      </c>
      <c r="AZ46" s="68">
        <f aca="true" t="shared" si="21" ref="AZ46:AZ63">((AM46-AT46)/AM46)</f>
        <v>0.2457627118644068</v>
      </c>
      <c r="BA46" s="67">
        <f aca="true" t="shared" si="22" ref="BA46:BA63">((AN46-AU46)/AN46)</f>
        <v>0.14606741573033707</v>
      </c>
      <c r="BB46" s="67">
        <f t="shared" si="11"/>
        <v>0.2948717948717949</v>
      </c>
      <c r="BC46" s="40">
        <f t="shared" si="15"/>
        <v>184</v>
      </c>
      <c r="BE46" s="86">
        <f t="shared" si="16"/>
        <v>1999</v>
      </c>
      <c r="BG46" s="75">
        <v>330</v>
      </c>
      <c r="BH46" s="32">
        <v>370</v>
      </c>
      <c r="BI46" s="32">
        <v>410</v>
      </c>
      <c r="BJ46" s="41">
        <v>450</v>
      </c>
      <c r="BK46" s="38">
        <v>50</v>
      </c>
      <c r="BL46" s="34">
        <v>60</v>
      </c>
      <c r="BM46" s="34">
        <v>50</v>
      </c>
      <c r="BN46" s="33">
        <v>60</v>
      </c>
      <c r="BO46" s="29"/>
      <c r="BP46" s="28"/>
      <c r="BQ46" s="28"/>
      <c r="BR46" s="28"/>
      <c r="BS46" s="30"/>
      <c r="BU46" s="54"/>
      <c r="BV46" s="95"/>
      <c r="BW46" s="10">
        <v>39754</v>
      </c>
      <c r="BX46" s="1">
        <v>974</v>
      </c>
      <c r="BZ46" s="6"/>
      <c r="CA46" s="7"/>
      <c r="CC46" s="6"/>
      <c r="CD46" s="7"/>
      <c r="CF46" s="6"/>
      <c r="CG46" s="7"/>
    </row>
    <row r="47" spans="2:85" ht="12.75">
      <c r="B47" s="97">
        <f t="shared" si="8"/>
        <v>40</v>
      </c>
      <c r="C47" s="94"/>
      <c r="D47" s="97">
        <f t="shared" si="9"/>
        <v>2000</v>
      </c>
      <c r="E47" s="94"/>
      <c r="F47" s="5" t="s">
        <v>235</v>
      </c>
      <c r="G47" s="5" t="s">
        <v>236</v>
      </c>
      <c r="H47" s="5" t="s">
        <v>438</v>
      </c>
      <c r="I47" s="5" t="s">
        <v>488</v>
      </c>
      <c r="J47" s="5" t="s">
        <v>333</v>
      </c>
      <c r="K47" s="129" t="s">
        <v>364</v>
      </c>
      <c r="L47" s="129" t="s">
        <v>561</v>
      </c>
      <c r="M47" s="129" t="s">
        <v>365</v>
      </c>
      <c r="N47" s="128" t="s">
        <v>361</v>
      </c>
      <c r="P47" s="86">
        <f t="shared" si="12"/>
        <v>2000</v>
      </c>
      <c r="Q47" s="94"/>
      <c r="R47" s="16" t="s">
        <v>43</v>
      </c>
      <c r="S47" s="5" t="s">
        <v>493</v>
      </c>
      <c r="T47" s="5" t="s">
        <v>81</v>
      </c>
      <c r="U47" s="132"/>
      <c r="W47" s="86">
        <f t="shared" si="6"/>
        <v>2000</v>
      </c>
      <c r="Y47" s="119">
        <v>815</v>
      </c>
      <c r="Z47" s="28"/>
      <c r="AA47" s="28"/>
      <c r="AB47" s="28"/>
      <c r="AC47" s="30"/>
      <c r="AD47" s="81">
        <f t="shared" si="1"/>
        <v>815</v>
      </c>
      <c r="AE47" s="75">
        <v>427</v>
      </c>
      <c r="AF47" s="73">
        <f t="shared" si="13"/>
        <v>0.9104477611940298</v>
      </c>
      <c r="AH47" s="86">
        <f t="shared" si="7"/>
        <v>2000</v>
      </c>
      <c r="AJ47" s="75">
        <v>243</v>
      </c>
      <c r="AK47" s="32">
        <v>82</v>
      </c>
      <c r="AL47" s="32">
        <v>82</v>
      </c>
      <c r="AM47" s="32">
        <v>138</v>
      </c>
      <c r="AN47" s="41">
        <v>97</v>
      </c>
      <c r="AO47" s="101">
        <f aca="true" t="shared" si="23" ref="AO47:AO70">AN47</f>
        <v>97</v>
      </c>
      <c r="AP47" s="70">
        <f aca="true" t="shared" si="24" ref="AP47:AP61">SUM(AJ47:AN47)</f>
        <v>642</v>
      </c>
      <c r="AQ47" s="34">
        <v>165</v>
      </c>
      <c r="AR47" s="34">
        <v>57</v>
      </c>
      <c r="AS47" s="34">
        <v>41</v>
      </c>
      <c r="AT47" s="34">
        <v>126</v>
      </c>
      <c r="AU47" s="33">
        <v>80</v>
      </c>
      <c r="AV47" s="63">
        <f t="shared" si="14"/>
        <v>469</v>
      </c>
      <c r="AW47" s="90">
        <f t="shared" si="18"/>
        <v>0.32098765432098764</v>
      </c>
      <c r="AX47" s="68">
        <f t="shared" si="19"/>
        <v>0.3048780487804878</v>
      </c>
      <c r="AY47" s="68">
        <f t="shared" si="20"/>
        <v>0.5</v>
      </c>
      <c r="AZ47" s="68">
        <f t="shared" si="21"/>
        <v>0.08695652173913043</v>
      </c>
      <c r="BA47" s="67">
        <f t="shared" si="22"/>
        <v>0.17525773195876287</v>
      </c>
      <c r="BB47" s="67">
        <f t="shared" si="11"/>
        <v>0.26947040498442365</v>
      </c>
      <c r="BC47" s="40">
        <f t="shared" si="15"/>
        <v>173</v>
      </c>
      <c r="BE47" s="86">
        <f t="shared" si="16"/>
        <v>2000</v>
      </c>
      <c r="BG47" s="75">
        <v>340</v>
      </c>
      <c r="BH47" s="32">
        <v>380</v>
      </c>
      <c r="BI47" s="32">
        <v>420</v>
      </c>
      <c r="BJ47" s="41">
        <v>465</v>
      </c>
      <c r="BK47" s="38">
        <v>50</v>
      </c>
      <c r="BL47" s="34">
        <v>60</v>
      </c>
      <c r="BM47" s="34">
        <v>50</v>
      </c>
      <c r="BN47" s="33">
        <v>60</v>
      </c>
      <c r="BO47" s="29"/>
      <c r="BP47" s="28"/>
      <c r="BQ47" s="28"/>
      <c r="BR47" s="28"/>
      <c r="BS47" s="30"/>
      <c r="BU47" s="54"/>
      <c r="BV47" s="95"/>
      <c r="BW47" s="10">
        <v>39755</v>
      </c>
      <c r="BX47" s="1">
        <v>1018</v>
      </c>
      <c r="BZ47" s="6"/>
      <c r="CA47" s="7"/>
      <c r="CC47" s="6"/>
      <c r="CD47" s="7"/>
      <c r="CF47" s="6"/>
      <c r="CG47" s="7"/>
    </row>
    <row r="48" spans="2:85" ht="12.75">
      <c r="B48" s="97">
        <f t="shared" si="8"/>
        <v>41</v>
      </c>
      <c r="C48" s="94"/>
      <c r="D48" s="97">
        <f t="shared" si="9"/>
        <v>2001</v>
      </c>
      <c r="E48" s="94"/>
      <c r="F48" s="5" t="s">
        <v>237</v>
      </c>
      <c r="G48" s="5" t="s">
        <v>163</v>
      </c>
      <c r="H48" s="5" t="s">
        <v>439</v>
      </c>
      <c r="I48" s="5" t="s">
        <v>477</v>
      </c>
      <c r="J48" s="5" t="s">
        <v>334</v>
      </c>
      <c r="K48" s="129" t="s">
        <v>368</v>
      </c>
      <c r="L48" s="129" t="s">
        <v>562</v>
      </c>
      <c r="M48" s="129" t="s">
        <v>369</v>
      </c>
      <c r="N48" s="128" t="s">
        <v>361</v>
      </c>
      <c r="P48" s="86">
        <f t="shared" si="12"/>
        <v>2001</v>
      </c>
      <c r="Q48" s="94"/>
      <c r="R48" s="16" t="s">
        <v>44</v>
      </c>
      <c r="S48" s="5" t="s">
        <v>493</v>
      </c>
      <c r="T48" s="5" t="s">
        <v>82</v>
      </c>
      <c r="U48" s="132" t="s">
        <v>279</v>
      </c>
      <c r="W48" s="86">
        <f t="shared" si="6"/>
        <v>2001</v>
      </c>
      <c r="Y48" s="119">
        <v>687</v>
      </c>
      <c r="Z48" s="28"/>
      <c r="AA48" s="28"/>
      <c r="AB48" s="28"/>
      <c r="AC48" s="30"/>
      <c r="AD48" s="81">
        <f t="shared" si="1"/>
        <v>687</v>
      </c>
      <c r="AE48" s="75">
        <v>385</v>
      </c>
      <c r="AF48" s="73">
        <f t="shared" si="13"/>
        <v>0.7277882797731569</v>
      </c>
      <c r="AH48" s="86">
        <f t="shared" si="7"/>
        <v>2001</v>
      </c>
      <c r="AJ48" s="75">
        <v>283</v>
      </c>
      <c r="AK48" s="32">
        <v>154</v>
      </c>
      <c r="AL48" s="32">
        <v>100</v>
      </c>
      <c r="AM48" s="32">
        <v>124</v>
      </c>
      <c r="AN48" s="41">
        <v>106</v>
      </c>
      <c r="AO48" s="101">
        <f t="shared" si="23"/>
        <v>106</v>
      </c>
      <c r="AP48" s="70">
        <f t="shared" si="24"/>
        <v>767</v>
      </c>
      <c r="AQ48" s="62">
        <v>173</v>
      </c>
      <c r="AR48" s="62">
        <v>101</v>
      </c>
      <c r="AS48" s="62">
        <v>76</v>
      </c>
      <c r="AT48" s="62">
        <v>91</v>
      </c>
      <c r="AU48" s="41">
        <v>88</v>
      </c>
      <c r="AV48" s="63">
        <f t="shared" si="14"/>
        <v>529</v>
      </c>
      <c r="AW48" s="90">
        <f t="shared" si="18"/>
        <v>0.38869257950530034</v>
      </c>
      <c r="AX48" s="68">
        <f t="shared" si="19"/>
        <v>0.34415584415584416</v>
      </c>
      <c r="AY48" s="68">
        <f t="shared" si="20"/>
        <v>0.24</v>
      </c>
      <c r="AZ48" s="68">
        <f t="shared" si="21"/>
        <v>0.2661290322580645</v>
      </c>
      <c r="BA48" s="67">
        <f t="shared" si="22"/>
        <v>0.16981132075471697</v>
      </c>
      <c r="BB48" s="67">
        <f t="shared" si="11"/>
        <v>0.31029986962190353</v>
      </c>
      <c r="BC48" s="40">
        <f t="shared" si="15"/>
        <v>238</v>
      </c>
      <c r="BE48" s="86">
        <f t="shared" si="16"/>
        <v>2001</v>
      </c>
      <c r="BG48" s="75">
        <v>375</v>
      </c>
      <c r="BH48" s="32">
        <v>450</v>
      </c>
      <c r="BI48" s="32">
        <v>450</v>
      </c>
      <c r="BJ48" s="41">
        <v>525</v>
      </c>
      <c r="BK48" s="38">
        <v>50</v>
      </c>
      <c r="BL48" s="34">
        <v>50</v>
      </c>
      <c r="BM48" s="34">
        <v>50</v>
      </c>
      <c r="BN48" s="33">
        <v>50</v>
      </c>
      <c r="BO48" s="29"/>
      <c r="BP48" s="28"/>
      <c r="BQ48" s="28"/>
      <c r="BR48" s="28"/>
      <c r="BS48" s="30"/>
      <c r="BU48" s="54"/>
      <c r="BV48" s="95"/>
      <c r="BW48" s="10">
        <v>39756</v>
      </c>
      <c r="BX48" s="1">
        <v>1023</v>
      </c>
      <c r="BZ48" s="6"/>
      <c r="CA48" s="7"/>
      <c r="CC48" s="6"/>
      <c r="CD48" s="7"/>
      <c r="CF48" s="6"/>
      <c r="CG48" s="7"/>
    </row>
    <row r="49" spans="2:85" ht="12.75">
      <c r="B49" s="97">
        <f t="shared" si="8"/>
        <v>42</v>
      </c>
      <c r="C49" s="94"/>
      <c r="D49" s="97">
        <f t="shared" si="9"/>
        <v>2002</v>
      </c>
      <c r="E49" s="94"/>
      <c r="F49" s="5" t="s">
        <v>238</v>
      </c>
      <c r="G49" s="5" t="s">
        <v>239</v>
      </c>
      <c r="H49" s="5" t="s">
        <v>440</v>
      </c>
      <c r="I49" s="5" t="s">
        <v>240</v>
      </c>
      <c r="J49" s="5" t="s">
        <v>335</v>
      </c>
      <c r="K49" s="129" t="s">
        <v>370</v>
      </c>
      <c r="L49" s="129" t="s">
        <v>563</v>
      </c>
      <c r="M49" s="129" t="s">
        <v>371</v>
      </c>
      <c r="N49" s="128" t="s">
        <v>361</v>
      </c>
      <c r="P49" s="86">
        <f t="shared" si="12"/>
        <v>2002</v>
      </c>
      <c r="Q49" s="94"/>
      <c r="R49" s="16" t="s">
        <v>45</v>
      </c>
      <c r="S49" s="5" t="s">
        <v>493</v>
      </c>
      <c r="T49" s="5" t="s">
        <v>83</v>
      </c>
      <c r="U49" s="132"/>
      <c r="W49" s="86">
        <f t="shared" si="6"/>
        <v>2002</v>
      </c>
      <c r="Y49" s="116">
        <v>950</v>
      </c>
      <c r="Z49" s="28"/>
      <c r="AA49" s="28"/>
      <c r="AB49" s="28"/>
      <c r="AC49" s="30"/>
      <c r="AD49" s="81">
        <f t="shared" si="1"/>
        <v>950</v>
      </c>
      <c r="AE49" s="75">
        <v>450</v>
      </c>
      <c r="AF49" s="73">
        <f t="shared" si="13"/>
        <v>0.8858267716535433</v>
      </c>
      <c r="AH49" s="86">
        <f t="shared" si="7"/>
        <v>2002</v>
      </c>
      <c r="AJ49" s="75">
        <v>268</v>
      </c>
      <c r="AK49" s="32">
        <v>151</v>
      </c>
      <c r="AL49" s="32">
        <v>93</v>
      </c>
      <c r="AM49" s="32">
        <v>137</v>
      </c>
      <c r="AN49" s="41">
        <v>99</v>
      </c>
      <c r="AO49" s="101">
        <f t="shared" si="23"/>
        <v>99</v>
      </c>
      <c r="AP49" s="70">
        <f t="shared" si="24"/>
        <v>748</v>
      </c>
      <c r="AQ49" s="34">
        <v>174</v>
      </c>
      <c r="AR49" s="34">
        <v>92</v>
      </c>
      <c r="AS49" s="34">
        <v>59</v>
      </c>
      <c r="AT49" s="34">
        <v>115</v>
      </c>
      <c r="AU49" s="33">
        <v>68</v>
      </c>
      <c r="AV49" s="63">
        <f t="shared" si="14"/>
        <v>508</v>
      </c>
      <c r="AW49" s="90">
        <f t="shared" si="18"/>
        <v>0.35074626865671643</v>
      </c>
      <c r="AX49" s="68">
        <f t="shared" si="19"/>
        <v>0.39072847682119205</v>
      </c>
      <c r="AY49" s="68">
        <f t="shared" si="20"/>
        <v>0.3655913978494624</v>
      </c>
      <c r="AZ49" s="68">
        <f t="shared" si="21"/>
        <v>0.16058394160583941</v>
      </c>
      <c r="BA49" s="67">
        <f t="shared" si="22"/>
        <v>0.31313131313131315</v>
      </c>
      <c r="BB49" s="67">
        <f t="shared" si="11"/>
        <v>0.32085561497326204</v>
      </c>
      <c r="BC49" s="40">
        <f t="shared" si="15"/>
        <v>240</v>
      </c>
      <c r="BE49" s="86">
        <f t="shared" si="16"/>
        <v>2002</v>
      </c>
      <c r="BG49" s="75">
        <v>375</v>
      </c>
      <c r="BH49" s="32">
        <v>450</v>
      </c>
      <c r="BI49" s="32">
        <v>475</v>
      </c>
      <c r="BJ49" s="41">
        <v>550</v>
      </c>
      <c r="BK49" s="38">
        <v>65</v>
      </c>
      <c r="BL49" s="34">
        <v>65</v>
      </c>
      <c r="BM49" s="34">
        <v>65</v>
      </c>
      <c r="BN49" s="33">
        <v>65</v>
      </c>
      <c r="BO49" s="29"/>
      <c r="BP49" s="28"/>
      <c r="BQ49" s="28"/>
      <c r="BR49" s="28"/>
      <c r="BS49" s="30"/>
      <c r="BU49" s="54"/>
      <c r="BV49" s="95"/>
      <c r="BW49" s="10">
        <v>39757</v>
      </c>
      <c r="BX49" s="1">
        <v>1023</v>
      </c>
      <c r="BZ49" s="6"/>
      <c r="CA49" s="7"/>
      <c r="CC49" s="6"/>
      <c r="CD49" s="7"/>
      <c r="CF49" s="6"/>
      <c r="CG49" s="7"/>
    </row>
    <row r="50" spans="2:85" ht="12.75">
      <c r="B50" s="97">
        <f t="shared" si="8"/>
        <v>43</v>
      </c>
      <c r="C50" s="94"/>
      <c r="D50" s="97">
        <f t="shared" si="9"/>
        <v>2003</v>
      </c>
      <c r="E50" s="94"/>
      <c r="F50" s="5" t="s">
        <v>241</v>
      </c>
      <c r="G50" s="5" t="s">
        <v>242</v>
      </c>
      <c r="H50" s="5" t="s">
        <v>441</v>
      </c>
      <c r="I50" s="5" t="s">
        <v>481</v>
      </c>
      <c r="J50" s="5" t="s">
        <v>336</v>
      </c>
      <c r="K50" s="129" t="s">
        <v>372</v>
      </c>
      <c r="L50" s="129" t="s">
        <v>564</v>
      </c>
      <c r="M50" s="129" t="s">
        <v>373</v>
      </c>
      <c r="N50" s="128" t="s">
        <v>361</v>
      </c>
      <c r="P50" s="86">
        <f t="shared" si="12"/>
        <v>2003</v>
      </c>
      <c r="Q50" s="94"/>
      <c r="R50" s="16" t="s">
        <v>46</v>
      </c>
      <c r="S50" s="5" t="s">
        <v>493</v>
      </c>
      <c r="T50" s="5" t="s">
        <v>84</v>
      </c>
      <c r="U50" s="132"/>
      <c r="W50" s="86">
        <f t="shared" si="6"/>
        <v>2003</v>
      </c>
      <c r="Y50" s="116">
        <v>688</v>
      </c>
      <c r="Z50" s="28"/>
      <c r="AA50" s="28"/>
      <c r="AB50" s="28"/>
      <c r="AC50" s="30"/>
      <c r="AD50" s="81">
        <f t="shared" si="1"/>
        <v>688</v>
      </c>
      <c r="AE50" s="75">
        <v>497</v>
      </c>
      <c r="AF50" s="73">
        <f t="shared" si="13"/>
        <v>0.8859180035650623</v>
      </c>
      <c r="AH50" s="86">
        <f t="shared" si="7"/>
        <v>2003</v>
      </c>
      <c r="AJ50" s="75">
        <v>350</v>
      </c>
      <c r="AK50" s="32">
        <v>93</v>
      </c>
      <c r="AL50" s="32">
        <v>99</v>
      </c>
      <c r="AM50" s="32">
        <v>118</v>
      </c>
      <c r="AN50" s="41">
        <v>104</v>
      </c>
      <c r="AO50" s="101">
        <f t="shared" si="23"/>
        <v>104</v>
      </c>
      <c r="AP50" s="70">
        <f t="shared" si="24"/>
        <v>764</v>
      </c>
      <c r="AQ50" s="34">
        <v>242</v>
      </c>
      <c r="AR50" s="34">
        <v>63</v>
      </c>
      <c r="AS50" s="34">
        <v>84</v>
      </c>
      <c r="AT50" s="34">
        <v>89</v>
      </c>
      <c r="AU50" s="33">
        <v>83</v>
      </c>
      <c r="AV50" s="63">
        <f t="shared" si="14"/>
        <v>561</v>
      </c>
      <c r="AW50" s="90">
        <f t="shared" si="18"/>
        <v>0.30857142857142855</v>
      </c>
      <c r="AX50" s="68">
        <f t="shared" si="19"/>
        <v>0.3225806451612903</v>
      </c>
      <c r="AY50" s="68">
        <f t="shared" si="20"/>
        <v>0.15151515151515152</v>
      </c>
      <c r="AZ50" s="68">
        <f t="shared" si="21"/>
        <v>0.2457627118644068</v>
      </c>
      <c r="BA50" s="67">
        <f t="shared" si="22"/>
        <v>0.20192307692307693</v>
      </c>
      <c r="BB50" s="67">
        <f t="shared" si="11"/>
        <v>0.26570680628272253</v>
      </c>
      <c r="BC50" s="40">
        <f t="shared" si="15"/>
        <v>203</v>
      </c>
      <c r="BE50" s="86">
        <f t="shared" si="16"/>
        <v>2003</v>
      </c>
      <c r="BG50" s="75">
        <v>425</v>
      </c>
      <c r="BH50" s="32">
        <v>500</v>
      </c>
      <c r="BI50" s="32">
        <v>600</v>
      </c>
      <c r="BJ50" s="41">
        <v>675</v>
      </c>
      <c r="BK50" s="38">
        <v>90</v>
      </c>
      <c r="BL50" s="34">
        <v>90</v>
      </c>
      <c r="BM50" s="34">
        <v>90</v>
      </c>
      <c r="BN50" s="33">
        <v>90</v>
      </c>
      <c r="BO50" s="29"/>
      <c r="BP50" s="28"/>
      <c r="BQ50" s="28"/>
      <c r="BR50" s="28"/>
      <c r="BS50" s="30"/>
      <c r="BU50" s="54"/>
      <c r="BV50" s="95"/>
      <c r="BW50" s="6"/>
      <c r="BX50" s="7"/>
      <c r="BZ50" s="6"/>
      <c r="CA50" s="7"/>
      <c r="CC50" s="6"/>
      <c r="CD50" s="7"/>
      <c r="CF50" s="6"/>
      <c r="CG50" s="7"/>
    </row>
    <row r="51" spans="2:85" ht="12.75">
      <c r="B51" s="97">
        <f t="shared" si="8"/>
        <v>44</v>
      </c>
      <c r="C51" s="94"/>
      <c r="D51" s="97">
        <f t="shared" si="9"/>
        <v>2004</v>
      </c>
      <c r="E51" s="94"/>
      <c r="F51" s="5" t="s">
        <v>243</v>
      </c>
      <c r="G51" s="5" t="s">
        <v>244</v>
      </c>
      <c r="H51" s="5" t="s">
        <v>442</v>
      </c>
      <c r="I51" s="5" t="s">
        <v>245</v>
      </c>
      <c r="J51" s="5" t="s">
        <v>540</v>
      </c>
      <c r="K51" s="129" t="s">
        <v>374</v>
      </c>
      <c r="L51" s="129" t="s">
        <v>565</v>
      </c>
      <c r="M51" s="129" t="s">
        <v>375</v>
      </c>
      <c r="N51" s="128" t="s">
        <v>361</v>
      </c>
      <c r="P51" s="86">
        <f t="shared" si="12"/>
        <v>2004</v>
      </c>
      <c r="Q51" s="94"/>
      <c r="R51" s="16" t="s">
        <v>494</v>
      </c>
      <c r="S51" s="5" t="s">
        <v>493</v>
      </c>
      <c r="T51" s="5" t="s">
        <v>85</v>
      </c>
      <c r="U51" s="132"/>
      <c r="W51" s="86">
        <f t="shared" si="6"/>
        <v>2004</v>
      </c>
      <c r="Y51" s="116">
        <v>913</v>
      </c>
      <c r="Z51" s="28"/>
      <c r="AA51" s="28"/>
      <c r="AB51" s="28"/>
      <c r="AC51" s="30"/>
      <c r="AD51" s="81">
        <f t="shared" si="1"/>
        <v>913</v>
      </c>
      <c r="AE51" s="75">
        <v>567</v>
      </c>
      <c r="AF51" s="73">
        <f t="shared" si="13"/>
        <v>0.8915094339622641</v>
      </c>
      <c r="AH51" s="86">
        <f t="shared" si="7"/>
        <v>2004</v>
      </c>
      <c r="AJ51" s="75">
        <v>324</v>
      </c>
      <c r="AK51" s="32">
        <v>108</v>
      </c>
      <c r="AL51" s="32">
        <v>98</v>
      </c>
      <c r="AM51" s="32">
        <v>105</v>
      </c>
      <c r="AN51" s="41">
        <v>132</v>
      </c>
      <c r="AO51" s="101">
        <f t="shared" si="23"/>
        <v>132</v>
      </c>
      <c r="AP51" s="70">
        <f t="shared" si="24"/>
        <v>767</v>
      </c>
      <c r="AQ51" s="62">
        <v>269</v>
      </c>
      <c r="AR51" s="62">
        <v>78</v>
      </c>
      <c r="AS51" s="62">
        <v>85</v>
      </c>
      <c r="AT51" s="62">
        <v>93</v>
      </c>
      <c r="AU51" s="41">
        <v>111</v>
      </c>
      <c r="AV51" s="63">
        <f t="shared" si="14"/>
        <v>636</v>
      </c>
      <c r="AW51" s="90">
        <f t="shared" si="18"/>
        <v>0.1697530864197531</v>
      </c>
      <c r="AX51" s="68">
        <f t="shared" si="19"/>
        <v>0.2777777777777778</v>
      </c>
      <c r="AY51" s="68">
        <f t="shared" si="20"/>
        <v>0.1326530612244898</v>
      </c>
      <c r="AZ51" s="68">
        <f t="shared" si="21"/>
        <v>0.11428571428571428</v>
      </c>
      <c r="BA51" s="67">
        <f t="shared" si="22"/>
        <v>0.1590909090909091</v>
      </c>
      <c r="BB51" s="67">
        <f t="shared" si="11"/>
        <v>0.17079530638852672</v>
      </c>
      <c r="BC51" s="40">
        <f t="shared" si="15"/>
        <v>131</v>
      </c>
      <c r="BE51" s="86">
        <f t="shared" si="16"/>
        <v>2004</v>
      </c>
      <c r="BG51" s="75">
        <v>425</v>
      </c>
      <c r="BH51" s="32">
        <v>525</v>
      </c>
      <c r="BI51" s="32">
        <v>525</v>
      </c>
      <c r="BJ51" s="41">
        <v>625</v>
      </c>
      <c r="BK51" s="38">
        <v>75</v>
      </c>
      <c r="BL51" s="34">
        <v>75</v>
      </c>
      <c r="BM51" s="34">
        <v>75</v>
      </c>
      <c r="BN51" s="33">
        <v>75</v>
      </c>
      <c r="BO51" s="29"/>
      <c r="BP51" s="28"/>
      <c r="BQ51" s="28"/>
      <c r="BR51" s="28"/>
      <c r="BS51" s="30"/>
      <c r="BU51" s="54"/>
      <c r="BV51" s="95"/>
      <c r="BW51" s="6"/>
      <c r="BX51" s="7"/>
      <c r="BZ51" s="6"/>
      <c r="CA51" s="7"/>
      <c r="CC51" s="6"/>
      <c r="CD51" s="7"/>
      <c r="CF51" s="6"/>
      <c r="CG51" s="7"/>
    </row>
    <row r="52" spans="2:85" ht="12.75">
      <c r="B52" s="97">
        <f t="shared" si="8"/>
        <v>45</v>
      </c>
      <c r="C52" s="94"/>
      <c r="D52" s="97">
        <f t="shared" si="9"/>
        <v>2005</v>
      </c>
      <c r="E52" s="94"/>
      <c r="F52" s="5" t="s">
        <v>246</v>
      </c>
      <c r="G52" s="5" t="s">
        <v>247</v>
      </c>
      <c r="H52" s="5" t="s">
        <v>443</v>
      </c>
      <c r="I52" s="5" t="s">
        <v>248</v>
      </c>
      <c r="J52" s="5" t="s">
        <v>337</v>
      </c>
      <c r="K52" s="129" t="s">
        <v>376</v>
      </c>
      <c r="L52" s="121" t="s">
        <v>566</v>
      </c>
      <c r="M52" s="121" t="s">
        <v>377</v>
      </c>
      <c r="N52" s="128" t="s">
        <v>361</v>
      </c>
      <c r="P52" s="86">
        <f t="shared" si="12"/>
        <v>2005</v>
      </c>
      <c r="Q52" s="94"/>
      <c r="R52" s="16" t="s">
        <v>47</v>
      </c>
      <c r="S52" s="5" t="s">
        <v>493</v>
      </c>
      <c r="T52" s="5" t="s">
        <v>86</v>
      </c>
      <c r="U52" s="132"/>
      <c r="W52" s="86">
        <f t="shared" si="6"/>
        <v>2005</v>
      </c>
      <c r="Y52" s="116">
        <v>1020</v>
      </c>
      <c r="Z52" s="28"/>
      <c r="AA52" s="28"/>
      <c r="AB52" s="28"/>
      <c r="AC52" s="30"/>
      <c r="AD52" s="81">
        <f t="shared" si="1"/>
        <v>1020</v>
      </c>
      <c r="AE52" s="75">
        <v>562</v>
      </c>
      <c r="AF52" s="73">
        <f t="shared" si="13"/>
        <v>0.8686244204018547</v>
      </c>
      <c r="AH52" s="86">
        <f t="shared" si="7"/>
        <v>2005</v>
      </c>
      <c r="AJ52" s="75">
        <v>331</v>
      </c>
      <c r="AK52" s="32">
        <v>169</v>
      </c>
      <c r="AL52" s="32">
        <v>130</v>
      </c>
      <c r="AM52" s="32">
        <v>119</v>
      </c>
      <c r="AN52" s="41">
        <v>127</v>
      </c>
      <c r="AO52" s="101">
        <f t="shared" si="23"/>
        <v>127</v>
      </c>
      <c r="AP52" s="70">
        <f t="shared" si="24"/>
        <v>876</v>
      </c>
      <c r="AQ52" s="62">
        <v>240</v>
      </c>
      <c r="AR52" s="62">
        <v>114</v>
      </c>
      <c r="AS52" s="62">
        <v>107</v>
      </c>
      <c r="AT52" s="62">
        <v>91</v>
      </c>
      <c r="AU52" s="41">
        <v>95</v>
      </c>
      <c r="AV52" s="63">
        <f t="shared" si="14"/>
        <v>647</v>
      </c>
      <c r="AW52" s="90">
        <f t="shared" si="18"/>
        <v>0.27492447129909364</v>
      </c>
      <c r="AX52" s="68">
        <f t="shared" si="19"/>
        <v>0.3254437869822485</v>
      </c>
      <c r="AY52" s="68">
        <f t="shared" si="20"/>
        <v>0.17692307692307693</v>
      </c>
      <c r="AZ52" s="68">
        <f t="shared" si="21"/>
        <v>0.23529411764705882</v>
      </c>
      <c r="BA52" s="67">
        <f t="shared" si="22"/>
        <v>0.25196850393700787</v>
      </c>
      <c r="BB52" s="67">
        <f t="shared" si="11"/>
        <v>0.2614155251141553</v>
      </c>
      <c r="BC52" s="40">
        <f t="shared" si="15"/>
        <v>229</v>
      </c>
      <c r="BE52" s="86">
        <f t="shared" si="16"/>
        <v>2005</v>
      </c>
      <c r="BG52" s="75">
        <v>425</v>
      </c>
      <c r="BH52" s="32">
        <v>525</v>
      </c>
      <c r="BI52" s="32">
        <v>525</v>
      </c>
      <c r="BJ52" s="41">
        <v>625</v>
      </c>
      <c r="BK52" s="38">
        <v>60</v>
      </c>
      <c r="BL52" s="34">
        <v>60</v>
      </c>
      <c r="BM52" s="34">
        <v>60</v>
      </c>
      <c r="BN52" s="33">
        <v>60</v>
      </c>
      <c r="BO52" s="29"/>
      <c r="BP52" s="28"/>
      <c r="BQ52" s="28"/>
      <c r="BR52" s="28"/>
      <c r="BS52" s="30"/>
      <c r="BU52" s="54"/>
      <c r="BV52" s="95"/>
      <c r="BW52" s="6"/>
      <c r="BX52" s="7"/>
      <c r="BZ52" s="6"/>
      <c r="CA52" s="7"/>
      <c r="CC52" s="6"/>
      <c r="CD52" s="7"/>
      <c r="CF52" s="6"/>
      <c r="CG52" s="7"/>
    </row>
    <row r="53" spans="2:85" ht="12.75">
      <c r="B53" s="97">
        <f t="shared" si="8"/>
        <v>46</v>
      </c>
      <c r="C53" s="94"/>
      <c r="D53" s="97">
        <f t="shared" si="9"/>
        <v>2006</v>
      </c>
      <c r="E53" s="94"/>
      <c r="F53" s="5" t="s">
        <v>249</v>
      </c>
      <c r="G53" s="5" t="s">
        <v>250</v>
      </c>
      <c r="H53" s="5" t="s">
        <v>444</v>
      </c>
      <c r="I53" s="5" t="s">
        <v>230</v>
      </c>
      <c r="J53" s="5" t="s">
        <v>338</v>
      </c>
      <c r="K53" s="129" t="s">
        <v>378</v>
      </c>
      <c r="L53" s="129" t="s">
        <v>567</v>
      </c>
      <c r="M53" s="129" t="s">
        <v>379</v>
      </c>
      <c r="N53" s="128" t="s">
        <v>361</v>
      </c>
      <c r="P53" s="86">
        <f t="shared" si="12"/>
        <v>2006</v>
      </c>
      <c r="Q53" s="94"/>
      <c r="R53" s="16" t="s">
        <v>48</v>
      </c>
      <c r="S53" s="5" t="s">
        <v>493</v>
      </c>
      <c r="T53" s="5" t="s">
        <v>87</v>
      </c>
      <c r="U53" s="132"/>
      <c r="W53" s="86">
        <f t="shared" si="6"/>
        <v>2006</v>
      </c>
      <c r="Y53" s="116">
        <v>990</v>
      </c>
      <c r="Z53" s="28"/>
      <c r="AA53" s="28"/>
      <c r="AB53" s="28"/>
      <c r="AC53" s="30"/>
      <c r="AD53" s="81">
        <f t="shared" si="1"/>
        <v>990</v>
      </c>
      <c r="AE53" s="75">
        <v>593</v>
      </c>
      <c r="AF53" s="73">
        <f t="shared" si="13"/>
        <v>0.8352112676056338</v>
      </c>
      <c r="AH53" s="86">
        <f t="shared" si="7"/>
        <v>2006</v>
      </c>
      <c r="AJ53" s="75">
        <v>392</v>
      </c>
      <c r="AK53" s="32">
        <v>161</v>
      </c>
      <c r="AL53" s="32">
        <v>102</v>
      </c>
      <c r="AM53" s="32">
        <v>99</v>
      </c>
      <c r="AN53" s="41">
        <v>133</v>
      </c>
      <c r="AO53" s="101">
        <f t="shared" si="23"/>
        <v>133</v>
      </c>
      <c r="AP53" s="70">
        <f t="shared" si="24"/>
        <v>887</v>
      </c>
      <c r="AQ53" s="34">
        <v>332</v>
      </c>
      <c r="AR53" s="34">
        <v>119</v>
      </c>
      <c r="AS53" s="34">
        <v>72</v>
      </c>
      <c r="AT53" s="34">
        <v>82</v>
      </c>
      <c r="AU53" s="33">
        <v>105</v>
      </c>
      <c r="AV53" s="63">
        <f t="shared" si="14"/>
        <v>710</v>
      </c>
      <c r="AW53" s="90">
        <f t="shared" si="18"/>
        <v>0.15306122448979592</v>
      </c>
      <c r="AX53" s="68">
        <f t="shared" si="19"/>
        <v>0.2608695652173913</v>
      </c>
      <c r="AY53" s="68">
        <f t="shared" si="20"/>
        <v>0.29411764705882354</v>
      </c>
      <c r="AZ53" s="68">
        <f t="shared" si="21"/>
        <v>0.1717171717171717</v>
      </c>
      <c r="BA53" s="67">
        <f t="shared" si="22"/>
        <v>0.21052631578947367</v>
      </c>
      <c r="BB53" s="67">
        <f t="shared" si="11"/>
        <v>0.1995490417136415</v>
      </c>
      <c r="BC53" s="40">
        <f t="shared" si="15"/>
        <v>177</v>
      </c>
      <c r="BE53" s="86">
        <f t="shared" si="16"/>
        <v>2006</v>
      </c>
      <c r="BG53" s="75">
        <v>425</v>
      </c>
      <c r="BH53" s="32">
        <v>525</v>
      </c>
      <c r="BI53" s="32">
        <v>575</v>
      </c>
      <c r="BJ53" s="41">
        <v>700</v>
      </c>
      <c r="BK53" s="38">
        <v>90</v>
      </c>
      <c r="BL53" s="34">
        <v>90</v>
      </c>
      <c r="BM53" s="34">
        <v>90</v>
      </c>
      <c r="BN53" s="33">
        <v>90</v>
      </c>
      <c r="BO53" s="29"/>
      <c r="BP53" s="28"/>
      <c r="BQ53" s="28"/>
      <c r="BR53" s="28"/>
      <c r="BS53" s="30"/>
      <c r="BU53" s="54"/>
      <c r="BV53" s="95"/>
      <c r="BW53" s="6"/>
      <c r="BX53" s="7"/>
      <c r="BZ53" s="6"/>
      <c r="CA53" s="7"/>
      <c r="CC53" s="6"/>
      <c r="CD53" s="7"/>
      <c r="CF53" s="6"/>
      <c r="CG53" s="7"/>
    </row>
    <row r="54" spans="2:85" ht="12.75">
      <c r="B54" s="97">
        <f t="shared" si="8"/>
        <v>47</v>
      </c>
      <c r="C54" s="94"/>
      <c r="D54" s="97">
        <f t="shared" si="9"/>
        <v>2007</v>
      </c>
      <c r="E54" s="94"/>
      <c r="F54" s="5" t="s">
        <v>252</v>
      </c>
      <c r="G54" s="5" t="s">
        <v>253</v>
      </c>
      <c r="H54" s="5" t="s">
        <v>445</v>
      </c>
      <c r="I54" s="5" t="s">
        <v>459</v>
      </c>
      <c r="J54" s="5" t="s">
        <v>339</v>
      </c>
      <c r="K54" s="129" t="s">
        <v>380</v>
      </c>
      <c r="L54" s="129" t="s">
        <v>568</v>
      </c>
      <c r="M54" s="129" t="s">
        <v>381</v>
      </c>
      <c r="N54" s="128" t="s">
        <v>361</v>
      </c>
      <c r="P54" s="86">
        <f t="shared" si="12"/>
        <v>2007</v>
      </c>
      <c r="Q54" s="94"/>
      <c r="R54" s="16" t="s">
        <v>49</v>
      </c>
      <c r="S54" s="5" t="s">
        <v>493</v>
      </c>
      <c r="T54" s="5" t="s">
        <v>88</v>
      </c>
      <c r="U54" s="132"/>
      <c r="W54" s="86">
        <f t="shared" si="6"/>
        <v>2007</v>
      </c>
      <c r="Y54" s="119">
        <v>1165</v>
      </c>
      <c r="Z54" s="28"/>
      <c r="AA54" s="28"/>
      <c r="AB54" s="28"/>
      <c r="AC54" s="30"/>
      <c r="AD54" s="81">
        <f t="shared" si="1"/>
        <v>1165</v>
      </c>
      <c r="AE54" s="75">
        <v>642</v>
      </c>
      <c r="AF54" s="73">
        <f t="shared" si="13"/>
        <v>0.8095838587641866</v>
      </c>
      <c r="AH54" s="86">
        <f t="shared" si="7"/>
        <v>2007</v>
      </c>
      <c r="AJ54" s="75">
        <v>461</v>
      </c>
      <c r="AK54" s="32">
        <v>163</v>
      </c>
      <c r="AL54" s="32">
        <v>91</v>
      </c>
      <c r="AM54" s="32">
        <v>134</v>
      </c>
      <c r="AN54" s="41">
        <v>142</v>
      </c>
      <c r="AO54" s="101">
        <f t="shared" si="23"/>
        <v>142</v>
      </c>
      <c r="AP54" s="70">
        <f t="shared" si="24"/>
        <v>991</v>
      </c>
      <c r="AQ54" s="34">
        <v>376</v>
      </c>
      <c r="AR54" s="34">
        <v>156</v>
      </c>
      <c r="AS54" s="34">
        <v>79</v>
      </c>
      <c r="AT54" s="34">
        <v>92</v>
      </c>
      <c r="AU54" s="33">
        <v>90</v>
      </c>
      <c r="AV54" s="63">
        <f t="shared" si="14"/>
        <v>793</v>
      </c>
      <c r="AW54" s="90">
        <f t="shared" si="18"/>
        <v>0.1843817787418655</v>
      </c>
      <c r="AX54" s="68">
        <f t="shared" si="19"/>
        <v>0.04294478527607362</v>
      </c>
      <c r="AY54" s="68">
        <f t="shared" si="20"/>
        <v>0.13186813186813187</v>
      </c>
      <c r="AZ54" s="68">
        <f t="shared" si="21"/>
        <v>0.31343283582089554</v>
      </c>
      <c r="BA54" s="67">
        <f t="shared" si="22"/>
        <v>0.36619718309859156</v>
      </c>
      <c r="BB54" s="67">
        <f t="shared" si="11"/>
        <v>0.19979818365287588</v>
      </c>
      <c r="BC54" s="40">
        <f t="shared" si="15"/>
        <v>198</v>
      </c>
      <c r="BE54" s="86">
        <f t="shared" si="16"/>
        <v>2007</v>
      </c>
      <c r="BG54" s="75">
        <v>550</v>
      </c>
      <c r="BH54" s="32">
        <v>650</v>
      </c>
      <c r="BI54" s="32">
        <v>700</v>
      </c>
      <c r="BJ54" s="41">
        <v>800</v>
      </c>
      <c r="BK54" s="38">
        <v>150</v>
      </c>
      <c r="BL54" s="34">
        <v>150</v>
      </c>
      <c r="BM54" s="34">
        <v>150</v>
      </c>
      <c r="BN54" s="33">
        <v>150</v>
      </c>
      <c r="BO54" s="29"/>
      <c r="BP54" s="28"/>
      <c r="BQ54" s="28"/>
      <c r="BR54" s="28"/>
      <c r="BS54" s="30"/>
      <c r="BU54" s="54"/>
      <c r="BV54" s="95"/>
      <c r="BW54" s="6"/>
      <c r="BX54" s="7"/>
      <c r="BZ54" s="6"/>
      <c r="CA54" s="7"/>
      <c r="CC54" s="6"/>
      <c r="CD54" s="7"/>
      <c r="CF54" s="6"/>
      <c r="CG54" s="7"/>
    </row>
    <row r="55" spans="2:85" ht="12.75">
      <c r="B55" s="97">
        <f t="shared" si="8"/>
        <v>48</v>
      </c>
      <c r="C55" s="94"/>
      <c r="D55" s="97">
        <f t="shared" si="9"/>
        <v>2008</v>
      </c>
      <c r="E55" s="94"/>
      <c r="F55" s="5" t="s">
        <v>163</v>
      </c>
      <c r="G55" s="5" t="s">
        <v>160</v>
      </c>
      <c r="H55" s="5" t="s">
        <v>446</v>
      </c>
      <c r="I55" s="5" t="s">
        <v>285</v>
      </c>
      <c r="J55" s="5" t="s">
        <v>340</v>
      </c>
      <c r="K55" s="129" t="s">
        <v>382</v>
      </c>
      <c r="L55" s="129" t="s">
        <v>569</v>
      </c>
      <c r="M55" s="129" t="s">
        <v>383</v>
      </c>
      <c r="N55" s="128" t="s">
        <v>361</v>
      </c>
      <c r="P55" s="86">
        <f t="shared" si="12"/>
        <v>2008</v>
      </c>
      <c r="Q55" s="94"/>
      <c r="R55" s="16" t="s">
        <v>50</v>
      </c>
      <c r="S55" s="5" t="s">
        <v>493</v>
      </c>
      <c r="T55" s="5" t="s">
        <v>119</v>
      </c>
      <c r="U55" s="132" t="s">
        <v>280</v>
      </c>
      <c r="W55" s="86">
        <f t="shared" si="6"/>
        <v>2008</v>
      </c>
      <c r="Y55" s="119">
        <v>1023</v>
      </c>
      <c r="Z55" s="62">
        <v>303</v>
      </c>
      <c r="AA55" s="62">
        <v>295</v>
      </c>
      <c r="AB55" s="62">
        <v>8</v>
      </c>
      <c r="AC55" s="42">
        <v>417</v>
      </c>
      <c r="AD55" s="81">
        <f aca="true" t="shared" si="25" ref="AD55:AD70">Y55-Z55-AA55-AB55-AC55</f>
        <v>0</v>
      </c>
      <c r="AE55" s="75">
        <v>553</v>
      </c>
      <c r="AF55" s="73">
        <f t="shared" si="13"/>
        <v>0.8204747774480712</v>
      </c>
      <c r="AH55" s="86">
        <f t="shared" si="7"/>
        <v>2008</v>
      </c>
      <c r="AJ55" s="75">
        <v>394</v>
      </c>
      <c r="AK55" s="32">
        <v>152</v>
      </c>
      <c r="AL55" s="32">
        <v>124</v>
      </c>
      <c r="AM55" s="32">
        <v>117</v>
      </c>
      <c r="AN55" s="41">
        <v>130</v>
      </c>
      <c r="AO55" s="101">
        <f t="shared" si="23"/>
        <v>130</v>
      </c>
      <c r="AP55" s="70">
        <f aca="true" t="shared" si="26" ref="AP55:AP60">SUM(AJ55:AN55)</f>
        <v>917</v>
      </c>
      <c r="AQ55" s="62">
        <v>295</v>
      </c>
      <c r="AR55" s="62">
        <v>96</v>
      </c>
      <c r="AS55" s="62">
        <v>99</v>
      </c>
      <c r="AT55" s="62">
        <v>93</v>
      </c>
      <c r="AU55" s="41">
        <v>91</v>
      </c>
      <c r="AV55" s="63">
        <f t="shared" si="14"/>
        <v>674</v>
      </c>
      <c r="AW55" s="90">
        <f t="shared" si="18"/>
        <v>0.2512690355329949</v>
      </c>
      <c r="AX55" s="68">
        <f t="shared" si="19"/>
        <v>0.3684210526315789</v>
      </c>
      <c r="AY55" s="68">
        <f t="shared" si="20"/>
        <v>0.20161290322580644</v>
      </c>
      <c r="AZ55" s="68">
        <f t="shared" si="21"/>
        <v>0.20512820512820512</v>
      </c>
      <c r="BA55" s="67">
        <f t="shared" si="22"/>
        <v>0.3</v>
      </c>
      <c r="BB55" s="67">
        <f t="shared" si="11"/>
        <v>0.2649945474372955</v>
      </c>
      <c r="BC55" s="40">
        <f t="shared" si="15"/>
        <v>243</v>
      </c>
      <c r="BE55" s="86">
        <f t="shared" si="16"/>
        <v>2008</v>
      </c>
      <c r="BG55" s="75">
        <v>600</v>
      </c>
      <c r="BH55" s="32">
        <v>700</v>
      </c>
      <c r="BI55" s="32">
        <v>750</v>
      </c>
      <c r="BJ55" s="41">
        <v>850</v>
      </c>
      <c r="BK55" s="61">
        <v>150</v>
      </c>
      <c r="BL55" s="62">
        <v>150</v>
      </c>
      <c r="BM55" s="62">
        <v>150</v>
      </c>
      <c r="BN55" s="42">
        <v>150</v>
      </c>
      <c r="BO55" s="31">
        <v>200</v>
      </c>
      <c r="BP55" s="32">
        <v>245</v>
      </c>
      <c r="BQ55" s="32">
        <v>95</v>
      </c>
      <c r="BR55" s="32">
        <v>150</v>
      </c>
      <c r="BS55" s="41">
        <v>100</v>
      </c>
      <c r="BU55" s="54"/>
      <c r="BV55" s="95"/>
      <c r="BW55" s="6"/>
      <c r="BX55" s="7"/>
      <c r="BZ55" s="6"/>
      <c r="CA55" s="7"/>
      <c r="CC55" s="6"/>
      <c r="CD55" s="7"/>
      <c r="CF55" s="6"/>
      <c r="CG55" s="7"/>
    </row>
    <row r="56" spans="2:85" ht="12.75">
      <c r="B56" s="97">
        <f aca="true" t="shared" si="27" ref="B56:B61">B55+1</f>
        <v>49</v>
      </c>
      <c r="C56" s="94"/>
      <c r="D56" s="97">
        <f aca="true" t="shared" si="28" ref="D56:D61">D55+1</f>
        <v>2009</v>
      </c>
      <c r="E56" s="94"/>
      <c r="F56" s="5" t="s">
        <v>254</v>
      </c>
      <c r="G56" s="5" t="s">
        <v>255</v>
      </c>
      <c r="H56" s="5" t="s">
        <v>447</v>
      </c>
      <c r="I56" s="5" t="s">
        <v>256</v>
      </c>
      <c r="J56" s="5" t="s">
        <v>341</v>
      </c>
      <c r="K56" s="129" t="s">
        <v>384</v>
      </c>
      <c r="L56" s="5" t="s">
        <v>498</v>
      </c>
      <c r="M56" s="129" t="s">
        <v>385</v>
      </c>
      <c r="N56" s="128" t="s">
        <v>361</v>
      </c>
      <c r="P56" s="86">
        <f t="shared" si="12"/>
        <v>2009</v>
      </c>
      <c r="Q56" s="94"/>
      <c r="R56" s="16" t="s">
        <v>113</v>
      </c>
      <c r="S56" s="5" t="s">
        <v>493</v>
      </c>
      <c r="T56" s="5" t="s">
        <v>120</v>
      </c>
      <c r="U56" s="132"/>
      <c r="W56" s="86">
        <f t="shared" si="6"/>
        <v>2009</v>
      </c>
      <c r="Y56" s="120">
        <v>1226</v>
      </c>
      <c r="Z56" s="62">
        <v>354</v>
      </c>
      <c r="AA56" s="62">
        <v>550</v>
      </c>
      <c r="AB56" s="62">
        <v>12</v>
      </c>
      <c r="AC56" s="42">
        <v>237</v>
      </c>
      <c r="AD56" s="81">
        <f t="shared" si="25"/>
        <v>73</v>
      </c>
      <c r="AE56" s="75">
        <v>699</v>
      </c>
      <c r="AF56" s="73">
        <f t="shared" si="13"/>
        <v>0.7961275626423691</v>
      </c>
      <c r="AH56" s="86">
        <f t="shared" si="7"/>
        <v>2009</v>
      </c>
      <c r="AJ56" s="110">
        <v>482</v>
      </c>
      <c r="AK56" s="62">
        <v>191</v>
      </c>
      <c r="AL56" s="62">
        <v>145</v>
      </c>
      <c r="AM56" s="62">
        <v>129</v>
      </c>
      <c r="AN56" s="42">
        <v>136</v>
      </c>
      <c r="AO56" s="101">
        <f t="shared" si="23"/>
        <v>136</v>
      </c>
      <c r="AP56" s="70">
        <f t="shared" si="26"/>
        <v>1083</v>
      </c>
      <c r="AQ56" s="62">
        <v>393</v>
      </c>
      <c r="AR56" s="62">
        <v>133</v>
      </c>
      <c r="AS56" s="62">
        <v>145</v>
      </c>
      <c r="AT56" s="62">
        <v>105</v>
      </c>
      <c r="AU56" s="42">
        <v>102</v>
      </c>
      <c r="AV56" s="63">
        <f t="shared" si="14"/>
        <v>878</v>
      </c>
      <c r="AW56" s="90">
        <f t="shared" si="18"/>
        <v>0.18464730290456433</v>
      </c>
      <c r="AX56" s="68">
        <f t="shared" si="19"/>
        <v>0.3036649214659686</v>
      </c>
      <c r="AY56" s="68">
        <f t="shared" si="20"/>
        <v>0</v>
      </c>
      <c r="AZ56" s="68">
        <f t="shared" si="21"/>
        <v>0.18604651162790697</v>
      </c>
      <c r="BA56" s="67">
        <f t="shared" si="22"/>
        <v>0.25</v>
      </c>
      <c r="BB56" s="67">
        <f t="shared" si="11"/>
        <v>0.18928901200369344</v>
      </c>
      <c r="BC56" s="40">
        <f t="shared" si="15"/>
        <v>205</v>
      </c>
      <c r="BE56" s="86">
        <f t="shared" si="16"/>
        <v>2009</v>
      </c>
      <c r="BG56" s="75">
        <v>630</v>
      </c>
      <c r="BH56" s="32">
        <v>780</v>
      </c>
      <c r="BI56" s="32">
        <v>876</v>
      </c>
      <c r="BJ56" s="41">
        <v>1026</v>
      </c>
      <c r="BK56" s="61">
        <v>150</v>
      </c>
      <c r="BL56" s="62">
        <v>150</v>
      </c>
      <c r="BM56" s="62">
        <v>150</v>
      </c>
      <c r="BN56" s="42">
        <v>150</v>
      </c>
      <c r="BO56" s="29"/>
      <c r="BP56" s="28"/>
      <c r="BQ56" s="28"/>
      <c r="BR56" s="28"/>
      <c r="BS56" s="30"/>
      <c r="BU56" s="54"/>
      <c r="BV56" s="95"/>
      <c r="BW56" s="6"/>
      <c r="BX56" s="7"/>
      <c r="BZ56" s="6"/>
      <c r="CA56" s="7"/>
      <c r="CC56" s="6"/>
      <c r="CD56" s="7"/>
      <c r="CF56" s="6"/>
      <c r="CG56" s="7"/>
    </row>
    <row r="57" spans="2:85" ht="12.75">
      <c r="B57" s="97">
        <f t="shared" si="27"/>
        <v>50</v>
      </c>
      <c r="C57" s="94"/>
      <c r="D57" s="97">
        <f t="shared" si="28"/>
        <v>2010</v>
      </c>
      <c r="E57" s="94"/>
      <c r="F57" s="5" t="s">
        <v>257</v>
      </c>
      <c r="G57" s="5" t="s">
        <v>258</v>
      </c>
      <c r="H57" s="5" t="s">
        <v>448</v>
      </c>
      <c r="I57" s="5" t="s">
        <v>476</v>
      </c>
      <c r="J57" s="5" t="s">
        <v>342</v>
      </c>
      <c r="K57" s="129" t="s">
        <v>386</v>
      </c>
      <c r="L57" s="5" t="s">
        <v>498</v>
      </c>
      <c r="M57" s="129" t="s">
        <v>387</v>
      </c>
      <c r="N57" s="128" t="s">
        <v>361</v>
      </c>
      <c r="P57" s="86">
        <f t="shared" si="12"/>
        <v>2010</v>
      </c>
      <c r="Q57" s="94"/>
      <c r="R57" s="16" t="s">
        <v>114</v>
      </c>
      <c r="S57" s="5" t="s">
        <v>493</v>
      </c>
      <c r="T57" s="5" t="s">
        <v>121</v>
      </c>
      <c r="U57" s="132"/>
      <c r="W57" s="86">
        <f t="shared" si="6"/>
        <v>2010</v>
      </c>
      <c r="Y57" s="120">
        <v>975</v>
      </c>
      <c r="Z57" s="62">
        <v>477</v>
      </c>
      <c r="AA57" s="62">
        <v>274</v>
      </c>
      <c r="AB57" s="62">
        <v>1</v>
      </c>
      <c r="AC57" s="42">
        <v>203</v>
      </c>
      <c r="AD57" s="81">
        <f t="shared" si="25"/>
        <v>20</v>
      </c>
      <c r="AE57" s="75">
        <v>590</v>
      </c>
      <c r="AF57" s="73">
        <f t="shared" si="13"/>
        <v>0.8638360175695461</v>
      </c>
      <c r="AH57" s="86">
        <f t="shared" si="7"/>
        <v>2010</v>
      </c>
      <c r="AJ57" s="110">
        <v>496</v>
      </c>
      <c r="AK57" s="62">
        <v>104</v>
      </c>
      <c r="AL57" s="62">
        <v>68</v>
      </c>
      <c r="AM57" s="62">
        <v>100</v>
      </c>
      <c r="AN57" s="42">
        <v>85</v>
      </c>
      <c r="AO57" s="101">
        <f t="shared" si="23"/>
        <v>85</v>
      </c>
      <c r="AP57" s="70">
        <f t="shared" si="26"/>
        <v>853</v>
      </c>
      <c r="AQ57" s="62">
        <v>379</v>
      </c>
      <c r="AR57" s="62">
        <v>83</v>
      </c>
      <c r="AS57" s="62">
        <v>66</v>
      </c>
      <c r="AT57" s="62">
        <v>86</v>
      </c>
      <c r="AU57" s="42">
        <v>69</v>
      </c>
      <c r="AV57" s="63">
        <f t="shared" si="14"/>
        <v>683</v>
      </c>
      <c r="AW57" s="90">
        <f t="shared" si="18"/>
        <v>0.23588709677419356</v>
      </c>
      <c r="AX57" s="68">
        <f t="shared" si="19"/>
        <v>0.20192307692307693</v>
      </c>
      <c r="AY57" s="68">
        <f t="shared" si="20"/>
        <v>0.029411764705882353</v>
      </c>
      <c r="AZ57" s="68">
        <f t="shared" si="21"/>
        <v>0.14</v>
      </c>
      <c r="BA57" s="67">
        <f t="shared" si="22"/>
        <v>0.18823529411764706</v>
      </c>
      <c r="BB57" s="67">
        <f t="shared" si="11"/>
        <v>0.19929660023446658</v>
      </c>
      <c r="BC57" s="40">
        <f t="shared" si="15"/>
        <v>170</v>
      </c>
      <c r="BE57" s="86">
        <f t="shared" si="16"/>
        <v>2010</v>
      </c>
      <c r="BG57" s="75">
        <v>550</v>
      </c>
      <c r="BH57" s="32">
        <v>650</v>
      </c>
      <c r="BI57" s="32">
        <v>725</v>
      </c>
      <c r="BJ57" s="41">
        <v>855</v>
      </c>
      <c r="BK57" s="31">
        <v>150</v>
      </c>
      <c r="BL57" s="32">
        <v>300</v>
      </c>
      <c r="BM57" s="32">
        <v>150</v>
      </c>
      <c r="BN57" s="42">
        <v>300</v>
      </c>
      <c r="BO57" s="29"/>
      <c r="BP57" s="28"/>
      <c r="BQ57" s="28"/>
      <c r="BR57" s="28"/>
      <c r="BS57" s="30"/>
      <c r="BU57" s="54"/>
      <c r="BV57" s="95"/>
      <c r="BW57" s="6"/>
      <c r="BX57" s="7"/>
      <c r="BZ57" s="6"/>
      <c r="CA57" s="7"/>
      <c r="CC57" s="6"/>
      <c r="CD57" s="7"/>
      <c r="CF57" s="6"/>
      <c r="CG57" s="7"/>
    </row>
    <row r="58" spans="2:85" ht="12.75">
      <c r="B58" s="97">
        <f t="shared" si="27"/>
        <v>51</v>
      </c>
      <c r="C58" s="94"/>
      <c r="D58" s="97">
        <f t="shared" si="28"/>
        <v>2011</v>
      </c>
      <c r="E58" s="94"/>
      <c r="F58" s="5" t="s">
        <v>260</v>
      </c>
      <c r="G58" s="5" t="s">
        <v>261</v>
      </c>
      <c r="H58" s="5" t="s">
        <v>449</v>
      </c>
      <c r="I58" s="5" t="s">
        <v>489</v>
      </c>
      <c r="J58" s="5" t="s">
        <v>343</v>
      </c>
      <c r="K58" s="129" t="s">
        <v>388</v>
      </c>
      <c r="L58" s="5" t="s">
        <v>498</v>
      </c>
      <c r="M58" s="129" t="s">
        <v>389</v>
      </c>
      <c r="N58" s="128" t="s">
        <v>361</v>
      </c>
      <c r="P58" s="86">
        <f t="shared" si="12"/>
        <v>2011</v>
      </c>
      <c r="Q58" s="94"/>
      <c r="R58" s="16" t="s">
        <v>115</v>
      </c>
      <c r="S58" s="5" t="s">
        <v>493</v>
      </c>
      <c r="T58" s="5" t="s">
        <v>122</v>
      </c>
      <c r="U58" s="132"/>
      <c r="W58" s="86">
        <f t="shared" si="6"/>
        <v>2011</v>
      </c>
      <c r="Y58" s="120">
        <v>962</v>
      </c>
      <c r="Z58" s="62">
        <v>461</v>
      </c>
      <c r="AA58" s="62">
        <v>292</v>
      </c>
      <c r="AB58" s="62">
        <v>10</v>
      </c>
      <c r="AC58" s="42">
        <v>199</v>
      </c>
      <c r="AD58" s="81">
        <f t="shared" si="25"/>
        <v>0</v>
      </c>
      <c r="AE58" s="75">
        <v>602</v>
      </c>
      <c r="AF58" s="73">
        <f t="shared" si="13"/>
        <v>0.8361111111111111</v>
      </c>
      <c r="AH58" s="86">
        <f t="shared" si="7"/>
        <v>2011</v>
      </c>
      <c r="AJ58" s="110">
        <v>511</v>
      </c>
      <c r="AK58" s="62">
        <v>104</v>
      </c>
      <c r="AL58" s="62">
        <v>87</v>
      </c>
      <c r="AM58" s="62">
        <v>84</v>
      </c>
      <c r="AN58" s="42">
        <v>97</v>
      </c>
      <c r="AO58" s="101">
        <f t="shared" si="23"/>
        <v>97</v>
      </c>
      <c r="AP58" s="70">
        <f t="shared" si="26"/>
        <v>883</v>
      </c>
      <c r="AQ58" s="62">
        <v>385</v>
      </c>
      <c r="AR58" s="62">
        <v>89</v>
      </c>
      <c r="AS58" s="62">
        <v>86</v>
      </c>
      <c r="AT58" s="62">
        <v>73</v>
      </c>
      <c r="AU58" s="42">
        <v>87</v>
      </c>
      <c r="AV58" s="63">
        <f t="shared" si="14"/>
        <v>720</v>
      </c>
      <c r="AW58" s="90">
        <f t="shared" si="18"/>
        <v>0.2465753424657534</v>
      </c>
      <c r="AX58" s="68">
        <f t="shared" si="19"/>
        <v>0.14423076923076922</v>
      </c>
      <c r="AY58" s="68">
        <f t="shared" si="20"/>
        <v>0.011494252873563218</v>
      </c>
      <c r="AZ58" s="68">
        <f t="shared" si="21"/>
        <v>0.13095238095238096</v>
      </c>
      <c r="BA58" s="67">
        <f t="shared" si="22"/>
        <v>0.10309278350515463</v>
      </c>
      <c r="BB58" s="67">
        <f t="shared" si="11"/>
        <v>0.18459796149490373</v>
      </c>
      <c r="BC58" s="40">
        <f t="shared" si="15"/>
        <v>163</v>
      </c>
      <c r="BE58" s="86">
        <f t="shared" si="16"/>
        <v>2011</v>
      </c>
      <c r="BG58" s="75">
        <v>600</v>
      </c>
      <c r="BH58" s="32">
        <v>750</v>
      </c>
      <c r="BI58" s="32">
        <v>800</v>
      </c>
      <c r="BJ58" s="41">
        <v>950</v>
      </c>
      <c r="BK58" s="31">
        <v>175</v>
      </c>
      <c r="BL58" s="32">
        <v>275</v>
      </c>
      <c r="BM58" s="32">
        <v>175</v>
      </c>
      <c r="BN58" s="42">
        <v>275</v>
      </c>
      <c r="BO58" s="29"/>
      <c r="BP58" s="28"/>
      <c r="BQ58" s="28"/>
      <c r="BR58" s="28"/>
      <c r="BS58" s="30"/>
      <c r="BU58" s="54"/>
      <c r="BV58" s="95"/>
      <c r="BW58" s="6"/>
      <c r="BX58" s="7"/>
      <c r="BZ58" s="6"/>
      <c r="CA58" s="7"/>
      <c r="CC58" s="6"/>
      <c r="CD58" s="7"/>
      <c r="CF58" s="6"/>
      <c r="CG58" s="7"/>
    </row>
    <row r="59" spans="2:85" ht="12.75">
      <c r="B59" s="97">
        <f t="shared" si="27"/>
        <v>52</v>
      </c>
      <c r="C59" s="94"/>
      <c r="D59" s="97">
        <f t="shared" si="28"/>
        <v>2012</v>
      </c>
      <c r="E59" s="94"/>
      <c r="F59" s="5" t="s">
        <v>262</v>
      </c>
      <c r="G59" s="5" t="s">
        <v>253</v>
      </c>
      <c r="H59" s="5" t="s">
        <v>450</v>
      </c>
      <c r="I59" s="5" t="s">
        <v>263</v>
      </c>
      <c r="J59" s="5" t="s">
        <v>344</v>
      </c>
      <c r="K59" s="129" t="s">
        <v>390</v>
      </c>
      <c r="L59" s="5" t="s">
        <v>498</v>
      </c>
      <c r="M59" s="129" t="s">
        <v>391</v>
      </c>
      <c r="N59" s="128" t="s">
        <v>361</v>
      </c>
      <c r="P59" s="86">
        <f t="shared" si="12"/>
        <v>2012</v>
      </c>
      <c r="Q59" s="94"/>
      <c r="R59" s="16" t="s">
        <v>116</v>
      </c>
      <c r="S59" s="5" t="s">
        <v>493</v>
      </c>
      <c r="T59" s="5" t="s">
        <v>123</v>
      </c>
      <c r="U59" s="132"/>
      <c r="W59" s="86">
        <f t="shared" si="6"/>
        <v>2012</v>
      </c>
      <c r="Y59" s="120">
        <v>1214</v>
      </c>
      <c r="Z59" s="62">
        <v>291</v>
      </c>
      <c r="AA59" s="62">
        <v>609</v>
      </c>
      <c r="AB59" s="62">
        <v>20</v>
      </c>
      <c r="AC59" s="42">
        <v>294</v>
      </c>
      <c r="AD59" s="81">
        <f t="shared" si="25"/>
        <v>0</v>
      </c>
      <c r="AE59" s="76">
        <v>684</v>
      </c>
      <c r="AF59" s="73">
        <f t="shared" si="13"/>
        <v>0.760845383759733</v>
      </c>
      <c r="AH59" s="86">
        <f t="shared" si="7"/>
        <v>2012</v>
      </c>
      <c r="AJ59" s="110">
        <v>596</v>
      </c>
      <c r="AK59" s="62">
        <v>197</v>
      </c>
      <c r="AL59" s="62">
        <v>134</v>
      </c>
      <c r="AM59" s="62">
        <v>111</v>
      </c>
      <c r="AN59" s="42">
        <v>129</v>
      </c>
      <c r="AO59" s="101">
        <f t="shared" si="23"/>
        <v>129</v>
      </c>
      <c r="AP59" s="70">
        <f t="shared" si="26"/>
        <v>1167</v>
      </c>
      <c r="AQ59" s="62">
        <v>453</v>
      </c>
      <c r="AR59" s="62">
        <v>157</v>
      </c>
      <c r="AS59" s="62">
        <v>111</v>
      </c>
      <c r="AT59" s="62">
        <v>87</v>
      </c>
      <c r="AU59" s="42">
        <v>91</v>
      </c>
      <c r="AV59" s="63">
        <f t="shared" si="14"/>
        <v>899</v>
      </c>
      <c r="AW59" s="90">
        <f t="shared" si="18"/>
        <v>0.23993288590604026</v>
      </c>
      <c r="AX59" s="68">
        <f t="shared" si="19"/>
        <v>0.20304568527918782</v>
      </c>
      <c r="AY59" s="68">
        <f t="shared" si="20"/>
        <v>0.17164179104477612</v>
      </c>
      <c r="AZ59" s="68">
        <f t="shared" si="21"/>
        <v>0.21621621621621623</v>
      </c>
      <c r="BA59" s="67">
        <f t="shared" si="22"/>
        <v>0.29457364341085274</v>
      </c>
      <c r="BB59" s="67">
        <f t="shared" si="11"/>
        <v>0.22964867180805484</v>
      </c>
      <c r="BC59" s="40">
        <f t="shared" si="15"/>
        <v>268</v>
      </c>
      <c r="BE59" s="86">
        <f t="shared" si="16"/>
        <v>2012</v>
      </c>
      <c r="BG59" s="110">
        <v>593.9390000000001</v>
      </c>
      <c r="BH59" s="62">
        <v>821.405</v>
      </c>
      <c r="BI59" s="62">
        <v>783.494</v>
      </c>
      <c r="BJ59" s="42">
        <v>1010.96</v>
      </c>
      <c r="BK59" s="61">
        <v>190</v>
      </c>
      <c r="BL59" s="62">
        <v>392</v>
      </c>
      <c r="BM59" s="62">
        <v>190</v>
      </c>
      <c r="BN59" s="42">
        <v>392</v>
      </c>
      <c r="BO59" s="29"/>
      <c r="BP59" s="28"/>
      <c r="BQ59" s="28"/>
      <c r="BR59" s="28"/>
      <c r="BS59" s="30"/>
      <c r="BU59" s="54"/>
      <c r="BV59" s="95"/>
      <c r="BW59" s="6"/>
      <c r="BX59" s="7"/>
      <c r="BZ59" s="6"/>
      <c r="CA59" s="7"/>
      <c r="CC59" s="6"/>
      <c r="CD59" s="7"/>
      <c r="CF59" s="6"/>
      <c r="CG59" s="7"/>
    </row>
    <row r="60" spans="2:85" ht="12.75">
      <c r="B60" s="97">
        <f t="shared" si="27"/>
        <v>53</v>
      </c>
      <c r="C60" s="94"/>
      <c r="D60" s="97">
        <f t="shared" si="28"/>
        <v>2013</v>
      </c>
      <c r="E60" s="94"/>
      <c r="F60" s="5" t="s">
        <v>264</v>
      </c>
      <c r="G60" s="5" t="s">
        <v>265</v>
      </c>
      <c r="H60" s="5" t="s">
        <v>451</v>
      </c>
      <c r="I60" s="5" t="s">
        <v>266</v>
      </c>
      <c r="J60" s="5" t="s">
        <v>345</v>
      </c>
      <c r="K60" s="129" t="s">
        <v>392</v>
      </c>
      <c r="L60" s="5" t="s">
        <v>498</v>
      </c>
      <c r="M60" s="129" t="s">
        <v>393</v>
      </c>
      <c r="N60" s="128" t="s">
        <v>361</v>
      </c>
      <c r="P60" s="86">
        <f t="shared" si="12"/>
        <v>2013</v>
      </c>
      <c r="Q60" s="94"/>
      <c r="R60" s="16" t="s">
        <v>495</v>
      </c>
      <c r="S60" s="5" t="s">
        <v>493</v>
      </c>
      <c r="T60" s="5" t="s">
        <v>124</v>
      </c>
      <c r="U60" s="132"/>
      <c r="W60" s="86">
        <f t="shared" si="6"/>
        <v>2013</v>
      </c>
      <c r="Y60" s="119">
        <v>1118</v>
      </c>
      <c r="Z60" s="62">
        <v>287</v>
      </c>
      <c r="AA60" s="62">
        <v>491</v>
      </c>
      <c r="AB60" s="62">
        <v>15</v>
      </c>
      <c r="AC60" s="42">
        <v>296</v>
      </c>
      <c r="AD60" s="81">
        <f t="shared" si="25"/>
        <v>29</v>
      </c>
      <c r="AE60" s="75">
        <v>559</v>
      </c>
      <c r="AF60" s="73">
        <f t="shared" si="13"/>
        <v>0.7403973509933774</v>
      </c>
      <c r="AH60" s="86">
        <f t="shared" si="7"/>
        <v>2013</v>
      </c>
      <c r="AJ60" s="75">
        <v>514</v>
      </c>
      <c r="AK60" s="32">
        <v>137</v>
      </c>
      <c r="AL60" s="32">
        <v>97</v>
      </c>
      <c r="AM60" s="32">
        <v>97</v>
      </c>
      <c r="AN60" s="41">
        <v>99</v>
      </c>
      <c r="AO60" s="101">
        <f t="shared" si="23"/>
        <v>99</v>
      </c>
      <c r="AP60" s="70">
        <f t="shared" si="26"/>
        <v>944</v>
      </c>
      <c r="AQ60" s="32">
        <v>383</v>
      </c>
      <c r="AR60" s="32">
        <v>110</v>
      </c>
      <c r="AS60" s="32">
        <v>94</v>
      </c>
      <c r="AT60" s="32">
        <v>85</v>
      </c>
      <c r="AU60" s="41">
        <v>83</v>
      </c>
      <c r="AV60" s="63">
        <f t="shared" si="14"/>
        <v>755</v>
      </c>
      <c r="AW60" s="90">
        <f t="shared" si="18"/>
        <v>0.25486381322957197</v>
      </c>
      <c r="AX60" s="68">
        <f t="shared" si="19"/>
        <v>0.19708029197080293</v>
      </c>
      <c r="AY60" s="68">
        <f t="shared" si="20"/>
        <v>0.030927835051546393</v>
      </c>
      <c r="AZ60" s="68">
        <f t="shared" si="21"/>
        <v>0.12371134020618557</v>
      </c>
      <c r="BA60" s="67">
        <f t="shared" si="22"/>
        <v>0.16161616161616163</v>
      </c>
      <c r="BB60" s="67">
        <f t="shared" si="11"/>
        <v>0.20021186440677965</v>
      </c>
      <c r="BC60" s="40">
        <f t="shared" si="15"/>
        <v>189</v>
      </c>
      <c r="BE60" s="86">
        <f t="shared" si="16"/>
        <v>2013</v>
      </c>
      <c r="BG60" s="75">
        <v>665</v>
      </c>
      <c r="BH60" s="31">
        <v>820</v>
      </c>
      <c r="BI60" s="31">
        <v>820</v>
      </c>
      <c r="BJ60" s="27">
        <v>995</v>
      </c>
      <c r="BK60" s="31">
        <v>300</v>
      </c>
      <c r="BL60" s="31">
        <v>300</v>
      </c>
      <c r="BM60" s="31">
        <v>300</v>
      </c>
      <c r="BN60" s="42">
        <v>300</v>
      </c>
      <c r="BO60" s="29"/>
      <c r="BP60" s="28"/>
      <c r="BQ60" s="28"/>
      <c r="BR60" s="28"/>
      <c r="BS60" s="30"/>
      <c r="BU60" s="54"/>
      <c r="BV60" s="95"/>
      <c r="BW60" s="6"/>
      <c r="BX60" s="7"/>
      <c r="BZ60" s="6"/>
      <c r="CA60" s="7"/>
      <c r="CC60" s="6"/>
      <c r="CD60" s="7"/>
      <c r="CF60" s="6"/>
      <c r="CG60" s="7"/>
    </row>
    <row r="61" spans="2:85" ht="12.75">
      <c r="B61" s="97">
        <f t="shared" si="27"/>
        <v>54</v>
      </c>
      <c r="C61" s="94"/>
      <c r="D61" s="97">
        <f t="shared" si="28"/>
        <v>2014</v>
      </c>
      <c r="E61" s="94"/>
      <c r="F61" s="5" t="s">
        <v>267</v>
      </c>
      <c r="G61" s="5" t="s">
        <v>268</v>
      </c>
      <c r="H61" s="5" t="s">
        <v>452</v>
      </c>
      <c r="I61" s="5" t="s">
        <v>475</v>
      </c>
      <c r="J61" s="5" t="s">
        <v>346</v>
      </c>
      <c r="K61" s="129" t="s">
        <v>394</v>
      </c>
      <c r="L61" s="5" t="s">
        <v>498</v>
      </c>
      <c r="M61" s="129" t="s">
        <v>395</v>
      </c>
      <c r="N61" s="128" t="s">
        <v>361</v>
      </c>
      <c r="P61" s="86">
        <f t="shared" si="12"/>
        <v>2014</v>
      </c>
      <c r="Q61" s="94"/>
      <c r="R61" s="16" t="s">
        <v>117</v>
      </c>
      <c r="S61" s="5" t="s">
        <v>493</v>
      </c>
      <c r="T61" s="5" t="s">
        <v>125</v>
      </c>
      <c r="U61" s="132"/>
      <c r="W61" s="86">
        <f t="shared" si="6"/>
        <v>2014</v>
      </c>
      <c r="Y61" s="119">
        <v>1279</v>
      </c>
      <c r="Z61" s="62">
        <v>473</v>
      </c>
      <c r="AA61" s="62">
        <v>486</v>
      </c>
      <c r="AB61" s="62">
        <v>26</v>
      </c>
      <c r="AC61" s="42">
        <v>294</v>
      </c>
      <c r="AD61" s="81">
        <f t="shared" si="25"/>
        <v>0</v>
      </c>
      <c r="AE61" s="75">
        <v>654</v>
      </c>
      <c r="AF61" s="73">
        <f t="shared" si="13"/>
        <v>0.6819603753910324</v>
      </c>
      <c r="AH61" s="86">
        <f t="shared" si="7"/>
        <v>2014</v>
      </c>
      <c r="AJ61" s="110">
        <v>707</v>
      </c>
      <c r="AK61" s="62">
        <v>162</v>
      </c>
      <c r="AL61" s="62">
        <v>120</v>
      </c>
      <c r="AM61" s="62">
        <v>97</v>
      </c>
      <c r="AN61" s="42">
        <v>136</v>
      </c>
      <c r="AO61" s="101">
        <f t="shared" si="23"/>
        <v>136</v>
      </c>
      <c r="AP61" s="70">
        <f t="shared" si="24"/>
        <v>1222</v>
      </c>
      <c r="AQ61" s="62">
        <v>528</v>
      </c>
      <c r="AR61" s="62">
        <v>123</v>
      </c>
      <c r="AS61" s="62">
        <v>105</v>
      </c>
      <c r="AT61" s="62">
        <v>86</v>
      </c>
      <c r="AU61" s="42">
        <v>117</v>
      </c>
      <c r="AV61" s="63">
        <f t="shared" si="14"/>
        <v>959</v>
      </c>
      <c r="AW61" s="90">
        <f t="shared" si="18"/>
        <v>0.2531824611032532</v>
      </c>
      <c r="AX61" s="68">
        <f t="shared" si="19"/>
        <v>0.24074074074074073</v>
      </c>
      <c r="AY61" s="68">
        <f t="shared" si="20"/>
        <v>0.125</v>
      </c>
      <c r="AZ61" s="68">
        <f t="shared" si="21"/>
        <v>0.1134020618556701</v>
      </c>
      <c r="BA61" s="67">
        <f t="shared" si="22"/>
        <v>0.13970588235294118</v>
      </c>
      <c r="BB61" s="67">
        <f t="shared" si="11"/>
        <v>0.21522094926350246</v>
      </c>
      <c r="BC61" s="40">
        <f t="shared" si="15"/>
        <v>263</v>
      </c>
      <c r="BE61" s="86">
        <f t="shared" si="16"/>
        <v>2014</v>
      </c>
      <c r="BG61" s="75">
        <v>665</v>
      </c>
      <c r="BH61" s="32">
        <v>815</v>
      </c>
      <c r="BI61" s="32">
        <v>890</v>
      </c>
      <c r="BJ61" s="41">
        <v>1040</v>
      </c>
      <c r="BK61" s="31">
        <v>250</v>
      </c>
      <c r="BL61" s="32">
        <v>400</v>
      </c>
      <c r="BM61" s="32">
        <v>400</v>
      </c>
      <c r="BN61" s="42">
        <v>550</v>
      </c>
      <c r="BO61" s="29"/>
      <c r="BP61" s="28"/>
      <c r="BQ61" s="28"/>
      <c r="BR61" s="28"/>
      <c r="BS61" s="30"/>
      <c r="BU61" s="54"/>
      <c r="BV61" s="95"/>
      <c r="BW61" s="6"/>
      <c r="BX61" s="7"/>
      <c r="BZ61" s="6"/>
      <c r="CA61" s="7"/>
      <c r="CC61" s="6"/>
      <c r="CD61" s="7"/>
      <c r="CF61" s="6"/>
      <c r="CG61" s="7"/>
    </row>
    <row r="62" spans="2:85" ht="12.75">
      <c r="B62" s="97">
        <f aca="true" t="shared" si="29" ref="B62:D66">B61+1</f>
        <v>55</v>
      </c>
      <c r="C62" s="94"/>
      <c r="D62" s="97">
        <f t="shared" si="29"/>
        <v>2015</v>
      </c>
      <c r="E62" s="94"/>
      <c r="F62" s="5" t="s">
        <v>269</v>
      </c>
      <c r="G62" s="5" t="s">
        <v>270</v>
      </c>
      <c r="H62" s="5" t="s">
        <v>453</v>
      </c>
      <c r="I62" s="5" t="s">
        <v>271</v>
      </c>
      <c r="J62" s="5" t="s">
        <v>347</v>
      </c>
      <c r="K62" s="129" t="s">
        <v>396</v>
      </c>
      <c r="L62" s="5" t="s">
        <v>498</v>
      </c>
      <c r="M62" s="129" t="s">
        <v>397</v>
      </c>
      <c r="N62" s="128" t="s">
        <v>361</v>
      </c>
      <c r="P62" s="86">
        <f t="shared" si="12"/>
        <v>2015</v>
      </c>
      <c r="Q62" s="94"/>
      <c r="R62" s="16" t="s">
        <v>135</v>
      </c>
      <c r="S62" s="5" t="s">
        <v>493</v>
      </c>
      <c r="T62" s="5" t="s">
        <v>126</v>
      </c>
      <c r="U62" s="132"/>
      <c r="W62" s="86">
        <f t="shared" si="6"/>
        <v>2015</v>
      </c>
      <c r="Y62" s="119">
        <v>1003</v>
      </c>
      <c r="Z62" s="62">
        <v>245</v>
      </c>
      <c r="AA62" s="62">
        <v>327</v>
      </c>
      <c r="AB62" s="62">
        <v>9</v>
      </c>
      <c r="AC62" s="42">
        <v>422</v>
      </c>
      <c r="AD62" s="81">
        <f t="shared" si="25"/>
        <v>0</v>
      </c>
      <c r="AE62" s="75">
        <v>555</v>
      </c>
      <c r="AF62" s="73">
        <f t="shared" si="13"/>
        <v>0.6972361809045227</v>
      </c>
      <c r="AH62" s="86">
        <f t="shared" si="7"/>
        <v>2015</v>
      </c>
      <c r="AJ62" s="110">
        <v>629</v>
      </c>
      <c r="AK62" s="62">
        <v>117</v>
      </c>
      <c r="AL62" s="62">
        <v>76</v>
      </c>
      <c r="AM62" s="62">
        <v>63</v>
      </c>
      <c r="AN62" s="42">
        <v>143</v>
      </c>
      <c r="AO62" s="101">
        <f t="shared" si="23"/>
        <v>143</v>
      </c>
      <c r="AP62" s="70">
        <f>SUM(AJ62:AN62)</f>
        <v>1028</v>
      </c>
      <c r="AQ62" s="62">
        <v>472</v>
      </c>
      <c r="AR62" s="62">
        <v>92</v>
      </c>
      <c r="AS62" s="62">
        <v>66</v>
      </c>
      <c r="AT62" s="62">
        <v>53</v>
      </c>
      <c r="AU62" s="42">
        <v>113</v>
      </c>
      <c r="AV62" s="63">
        <f t="shared" si="14"/>
        <v>796</v>
      </c>
      <c r="AW62" s="90">
        <f t="shared" si="18"/>
        <v>0.24960254372019078</v>
      </c>
      <c r="AX62" s="68">
        <f t="shared" si="19"/>
        <v>0.21367521367521367</v>
      </c>
      <c r="AY62" s="68">
        <f t="shared" si="20"/>
        <v>0.13157894736842105</v>
      </c>
      <c r="AZ62" s="68">
        <f t="shared" si="21"/>
        <v>0.15873015873015872</v>
      </c>
      <c r="BA62" s="67">
        <f t="shared" si="22"/>
        <v>0.2097902097902098</v>
      </c>
      <c r="BB62" s="67">
        <f t="shared" si="11"/>
        <v>0.22568093385214008</v>
      </c>
      <c r="BC62" s="40">
        <f t="shared" si="15"/>
        <v>232</v>
      </c>
      <c r="BE62" s="86">
        <f t="shared" si="16"/>
        <v>2015</v>
      </c>
      <c r="BG62" s="75">
        <v>665</v>
      </c>
      <c r="BH62" s="32">
        <v>815</v>
      </c>
      <c r="BI62" s="32">
        <v>890</v>
      </c>
      <c r="BJ62" s="41">
        <v>1040</v>
      </c>
      <c r="BK62" s="31">
        <v>250</v>
      </c>
      <c r="BL62" s="32">
        <v>400</v>
      </c>
      <c r="BM62" s="32">
        <v>400</v>
      </c>
      <c r="BN62" s="42">
        <v>550</v>
      </c>
      <c r="BO62" s="29"/>
      <c r="BP62" s="28"/>
      <c r="BQ62" s="28"/>
      <c r="BR62" s="28"/>
      <c r="BS62" s="30"/>
      <c r="BU62" s="54"/>
      <c r="BV62" s="95"/>
      <c r="BW62" s="6"/>
      <c r="BX62" s="7"/>
      <c r="BZ62" s="6"/>
      <c r="CA62" s="7"/>
      <c r="CC62" s="6"/>
      <c r="CD62" s="7"/>
      <c r="CF62" s="6"/>
      <c r="CG62" s="7"/>
    </row>
    <row r="63" spans="2:85" ht="12.75">
      <c r="B63" s="97">
        <f t="shared" si="29"/>
        <v>56</v>
      </c>
      <c r="C63" s="94"/>
      <c r="D63" s="97">
        <f t="shared" si="29"/>
        <v>2016</v>
      </c>
      <c r="E63" s="94"/>
      <c r="F63" s="5" t="s">
        <v>272</v>
      </c>
      <c r="G63" s="5" t="s">
        <v>246</v>
      </c>
      <c r="H63" s="5" t="s">
        <v>454</v>
      </c>
      <c r="I63" s="5" t="s">
        <v>274</v>
      </c>
      <c r="J63" s="5" t="s">
        <v>348</v>
      </c>
      <c r="K63" s="129" t="s">
        <v>398</v>
      </c>
      <c r="L63" s="5" t="s">
        <v>498</v>
      </c>
      <c r="M63" s="129" t="s">
        <v>399</v>
      </c>
      <c r="N63" s="128" t="s">
        <v>361</v>
      </c>
      <c r="P63" s="86">
        <f t="shared" si="12"/>
        <v>2016</v>
      </c>
      <c r="Q63" s="94"/>
      <c r="R63" s="16" t="s">
        <v>134</v>
      </c>
      <c r="S63" s="5" t="s">
        <v>493</v>
      </c>
      <c r="T63" s="5" t="s">
        <v>127</v>
      </c>
      <c r="U63" s="132"/>
      <c r="W63" s="86">
        <f t="shared" si="6"/>
        <v>2016</v>
      </c>
      <c r="Y63" s="119">
        <v>1375</v>
      </c>
      <c r="Z63" s="62">
        <v>365</v>
      </c>
      <c r="AA63" s="62">
        <v>679</v>
      </c>
      <c r="AB63" s="62">
        <v>1</v>
      </c>
      <c r="AC63" s="42">
        <v>330</v>
      </c>
      <c r="AD63" s="81">
        <f t="shared" si="25"/>
        <v>0</v>
      </c>
      <c r="AE63" s="75">
        <v>536</v>
      </c>
      <c r="AF63" s="73">
        <f t="shared" si="13"/>
        <v>0.6291079812206573</v>
      </c>
      <c r="AH63" s="86">
        <f t="shared" si="7"/>
        <v>2016</v>
      </c>
      <c r="AJ63" s="75">
        <v>710</v>
      </c>
      <c r="AK63" s="32">
        <v>164</v>
      </c>
      <c r="AL63" s="32">
        <v>111</v>
      </c>
      <c r="AM63" s="32">
        <v>78</v>
      </c>
      <c r="AN63" s="41">
        <v>130</v>
      </c>
      <c r="AO63" s="101">
        <f t="shared" si="23"/>
        <v>130</v>
      </c>
      <c r="AP63" s="70">
        <f>SUM(AJ63:AN63)</f>
        <v>1193</v>
      </c>
      <c r="AQ63" s="32">
        <v>477</v>
      </c>
      <c r="AR63" s="32">
        <v>130</v>
      </c>
      <c r="AS63" s="32">
        <v>82</v>
      </c>
      <c r="AT63" s="32">
        <v>67</v>
      </c>
      <c r="AU63" s="41">
        <v>96</v>
      </c>
      <c r="AV63" s="63">
        <f t="shared" si="14"/>
        <v>852</v>
      </c>
      <c r="AW63" s="90">
        <f t="shared" si="18"/>
        <v>0.32816901408450705</v>
      </c>
      <c r="AX63" s="68">
        <f t="shared" si="19"/>
        <v>0.2073170731707317</v>
      </c>
      <c r="AY63" s="68">
        <f t="shared" si="20"/>
        <v>0.26126126126126126</v>
      </c>
      <c r="AZ63" s="68">
        <f t="shared" si="21"/>
        <v>0.14102564102564102</v>
      </c>
      <c r="BA63" s="67">
        <f t="shared" si="22"/>
        <v>0.26153846153846155</v>
      </c>
      <c r="BB63" s="67">
        <f t="shared" si="11"/>
        <v>0.28583403185247275</v>
      </c>
      <c r="BC63" s="40">
        <f t="shared" si="15"/>
        <v>341</v>
      </c>
      <c r="BE63" s="86">
        <f t="shared" si="16"/>
        <v>2016</v>
      </c>
      <c r="BG63" s="75">
        <v>744</v>
      </c>
      <c r="BH63" s="32">
        <v>900</v>
      </c>
      <c r="BI63" s="32">
        <v>996</v>
      </c>
      <c r="BJ63" s="41">
        <v>1158</v>
      </c>
      <c r="BK63" s="31">
        <v>264</v>
      </c>
      <c r="BL63" s="32">
        <v>420</v>
      </c>
      <c r="BM63" s="32">
        <v>444</v>
      </c>
      <c r="BN63" s="42">
        <v>600</v>
      </c>
      <c r="BO63" s="29"/>
      <c r="BP63" s="28"/>
      <c r="BQ63" s="28"/>
      <c r="BR63" s="28"/>
      <c r="BS63" s="30"/>
      <c r="BU63" s="54"/>
      <c r="BV63" s="95"/>
      <c r="BW63" s="6"/>
      <c r="BX63" s="7"/>
      <c r="BZ63" s="6"/>
      <c r="CA63" s="7"/>
      <c r="CC63" s="6"/>
      <c r="CD63" s="7"/>
      <c r="CF63" s="6"/>
      <c r="CG63" s="7"/>
    </row>
    <row r="64" spans="2:85" ht="12.75">
      <c r="B64" s="97">
        <f t="shared" si="29"/>
        <v>57</v>
      </c>
      <c r="C64" s="94"/>
      <c r="D64" s="97">
        <f t="shared" si="29"/>
        <v>2017</v>
      </c>
      <c r="E64" s="94"/>
      <c r="F64" s="5" t="s">
        <v>160</v>
      </c>
      <c r="G64" s="5" t="s">
        <v>273</v>
      </c>
      <c r="H64" s="5" t="s">
        <v>455</v>
      </c>
      <c r="I64" s="5" t="s">
        <v>490</v>
      </c>
      <c r="J64" s="5" t="s">
        <v>541</v>
      </c>
      <c r="K64" s="5" t="s">
        <v>5</v>
      </c>
      <c r="L64" s="5" t="s">
        <v>498</v>
      </c>
      <c r="M64" s="121" t="s">
        <v>400</v>
      </c>
      <c r="N64" s="128" t="s">
        <v>361</v>
      </c>
      <c r="P64" s="86">
        <f t="shared" si="12"/>
        <v>2017</v>
      </c>
      <c r="Q64" s="94"/>
      <c r="R64" s="16" t="s">
        <v>133</v>
      </c>
      <c r="S64" s="5" t="s">
        <v>493</v>
      </c>
      <c r="T64" s="5" t="s">
        <v>128</v>
      </c>
      <c r="U64" s="132"/>
      <c r="W64" s="86">
        <f t="shared" si="6"/>
        <v>2017</v>
      </c>
      <c r="Y64" s="119">
        <v>1311</v>
      </c>
      <c r="Z64" s="62">
        <v>662</v>
      </c>
      <c r="AA64" s="62">
        <v>372</v>
      </c>
      <c r="AB64" s="62">
        <v>12</v>
      </c>
      <c r="AC64" s="42">
        <v>265</v>
      </c>
      <c r="AD64" s="81">
        <f t="shared" si="25"/>
        <v>0</v>
      </c>
      <c r="AE64" s="75">
        <v>546</v>
      </c>
      <c r="AF64" s="73">
        <f t="shared" si="13"/>
        <v>0.5777777777777777</v>
      </c>
      <c r="AH64" s="86">
        <f t="shared" si="7"/>
        <v>2017</v>
      </c>
      <c r="AJ64" s="75">
        <v>834</v>
      </c>
      <c r="AK64" s="32">
        <v>129</v>
      </c>
      <c r="AL64" s="32">
        <v>102</v>
      </c>
      <c r="AM64" s="32">
        <v>100</v>
      </c>
      <c r="AN64" s="41">
        <v>145</v>
      </c>
      <c r="AO64" s="101">
        <f t="shared" si="23"/>
        <v>145</v>
      </c>
      <c r="AP64" s="70">
        <f>SUM(AJ64:AN64)</f>
        <v>1310</v>
      </c>
      <c r="AQ64" s="32">
        <v>579</v>
      </c>
      <c r="AR64" s="32">
        <v>99</v>
      </c>
      <c r="AS64" s="32">
        <v>79</v>
      </c>
      <c r="AT64" s="32">
        <v>76</v>
      </c>
      <c r="AU64" s="41">
        <v>112</v>
      </c>
      <c r="AV64" s="63">
        <f t="shared" si="14"/>
        <v>945</v>
      </c>
      <c r="AW64" s="90">
        <f aca="true" t="shared" si="30" ref="AW64:BA68">((AJ64-AQ64)/AJ64)</f>
        <v>0.3057553956834532</v>
      </c>
      <c r="AX64" s="68">
        <f t="shared" si="30"/>
        <v>0.23255813953488372</v>
      </c>
      <c r="AY64" s="68">
        <f t="shared" si="30"/>
        <v>0.22549019607843138</v>
      </c>
      <c r="AZ64" s="68">
        <f t="shared" si="30"/>
        <v>0.24</v>
      </c>
      <c r="BA64" s="67">
        <f t="shared" si="30"/>
        <v>0.22758620689655173</v>
      </c>
      <c r="BB64" s="67">
        <f t="shared" si="11"/>
        <v>0.2786259541984733</v>
      </c>
      <c r="BC64" s="40">
        <f t="shared" si="15"/>
        <v>365</v>
      </c>
      <c r="BE64" s="86">
        <f t="shared" si="16"/>
        <v>2017</v>
      </c>
      <c r="BG64" s="75">
        <v>725</v>
      </c>
      <c r="BH64" s="32">
        <v>875</v>
      </c>
      <c r="BI64" s="32">
        <v>925</v>
      </c>
      <c r="BJ64" s="41">
        <v>1075</v>
      </c>
      <c r="BK64" s="31">
        <v>250</v>
      </c>
      <c r="BL64" s="32">
        <v>400</v>
      </c>
      <c r="BM64" s="32">
        <v>425</v>
      </c>
      <c r="BN64" s="42">
        <v>550</v>
      </c>
      <c r="BO64" s="29"/>
      <c r="BP64" s="28"/>
      <c r="BQ64" s="28"/>
      <c r="BR64" s="28"/>
      <c r="BS64" s="30"/>
      <c r="BU64" s="54"/>
      <c r="BV64" s="95"/>
      <c r="BW64" s="6"/>
      <c r="BX64" s="7"/>
      <c r="BZ64" s="6"/>
      <c r="CA64" s="7"/>
      <c r="CC64" s="6"/>
      <c r="CD64" s="7"/>
      <c r="CF64" s="6"/>
      <c r="CG64" s="7"/>
    </row>
    <row r="65" spans="2:85" ht="12.75">
      <c r="B65" s="97">
        <f t="shared" si="29"/>
        <v>58</v>
      </c>
      <c r="C65" s="94"/>
      <c r="D65" s="97">
        <f t="shared" si="29"/>
        <v>2018</v>
      </c>
      <c r="E65" s="94"/>
      <c r="F65" s="5" t="s">
        <v>259</v>
      </c>
      <c r="G65" s="5" t="s">
        <v>268</v>
      </c>
      <c r="H65" s="5" t="s">
        <v>521</v>
      </c>
      <c r="I65" s="5" t="s">
        <v>275</v>
      </c>
      <c r="J65" s="5" t="s">
        <v>520</v>
      </c>
      <c r="K65" s="5" t="s">
        <v>5</v>
      </c>
      <c r="L65" s="5" t="s">
        <v>498</v>
      </c>
      <c r="M65" s="129" t="s">
        <v>502</v>
      </c>
      <c r="N65" s="128" t="s">
        <v>361</v>
      </c>
      <c r="P65" s="86">
        <f t="shared" si="12"/>
        <v>2018</v>
      </c>
      <c r="Q65" s="94"/>
      <c r="R65" s="16" t="s">
        <v>132</v>
      </c>
      <c r="S65" s="5" t="s">
        <v>493</v>
      </c>
      <c r="T65" s="5" t="s">
        <v>130</v>
      </c>
      <c r="U65" s="132"/>
      <c r="W65" s="86">
        <f t="shared" si="6"/>
        <v>2018</v>
      </c>
      <c r="Y65" s="119">
        <v>1500</v>
      </c>
      <c r="Z65" s="62">
        <v>404</v>
      </c>
      <c r="AA65" s="62">
        <v>440</v>
      </c>
      <c r="AB65" s="62">
        <v>6</v>
      </c>
      <c r="AC65" s="42">
        <v>647</v>
      </c>
      <c r="AD65" s="81">
        <f t="shared" si="25"/>
        <v>3</v>
      </c>
      <c r="AE65" s="75">
        <v>593</v>
      </c>
      <c r="AF65" s="73">
        <f t="shared" si="13"/>
        <v>0.5653002859866539</v>
      </c>
      <c r="AH65" s="86">
        <f t="shared" si="7"/>
        <v>2018</v>
      </c>
      <c r="AJ65" s="75">
        <v>828</v>
      </c>
      <c r="AK65" s="32">
        <v>153</v>
      </c>
      <c r="AL65" s="32">
        <v>107</v>
      </c>
      <c r="AM65" s="32">
        <v>127</v>
      </c>
      <c r="AN65" s="41">
        <v>111</v>
      </c>
      <c r="AO65" s="101">
        <f t="shared" si="23"/>
        <v>111</v>
      </c>
      <c r="AP65" s="70">
        <f aca="true" t="shared" si="31" ref="AP65:AP70">SUM(AJ65:AN65)</f>
        <v>1326</v>
      </c>
      <c r="AQ65" s="32">
        <v>637</v>
      </c>
      <c r="AR65" s="32">
        <v>123</v>
      </c>
      <c r="AS65" s="32">
        <v>85</v>
      </c>
      <c r="AT65" s="32">
        <v>108</v>
      </c>
      <c r="AU65" s="41">
        <v>96</v>
      </c>
      <c r="AV65" s="63">
        <f t="shared" si="14"/>
        <v>1049</v>
      </c>
      <c r="AW65" s="90">
        <f t="shared" si="30"/>
        <v>0.23067632850241546</v>
      </c>
      <c r="AX65" s="68">
        <f t="shared" si="30"/>
        <v>0.19607843137254902</v>
      </c>
      <c r="AY65" s="68">
        <f t="shared" si="30"/>
        <v>0.205607476635514</v>
      </c>
      <c r="AZ65" s="68">
        <f t="shared" si="30"/>
        <v>0.14960629921259844</v>
      </c>
      <c r="BA65" s="67">
        <f t="shared" si="30"/>
        <v>0.13513513513513514</v>
      </c>
      <c r="BB65" s="67">
        <f t="shared" si="11"/>
        <v>0.20889894419306185</v>
      </c>
      <c r="BC65" s="40">
        <f t="shared" si="15"/>
        <v>277</v>
      </c>
      <c r="BE65" s="86">
        <f t="shared" si="16"/>
        <v>2018</v>
      </c>
      <c r="BG65" s="75">
        <v>725</v>
      </c>
      <c r="BH65" s="32">
        <v>875</v>
      </c>
      <c r="BI65" s="32">
        <v>925</v>
      </c>
      <c r="BJ65" s="41">
        <v>1075</v>
      </c>
      <c r="BK65" s="31">
        <v>250</v>
      </c>
      <c r="BL65" s="32">
        <v>400</v>
      </c>
      <c r="BM65" s="32">
        <v>425</v>
      </c>
      <c r="BN65" s="42">
        <v>550</v>
      </c>
      <c r="BO65" s="29"/>
      <c r="BP65" s="28"/>
      <c r="BQ65" s="28"/>
      <c r="BR65" s="28"/>
      <c r="BS65" s="30"/>
      <c r="BU65" s="54"/>
      <c r="BV65" s="95"/>
      <c r="BW65" s="6"/>
      <c r="BX65" s="7"/>
      <c r="BZ65" s="6"/>
      <c r="CA65" s="7"/>
      <c r="CC65" s="6"/>
      <c r="CD65" s="7"/>
      <c r="CF65" s="6"/>
      <c r="CG65" s="7"/>
    </row>
    <row r="66" spans="2:85" ht="12.75">
      <c r="B66" s="97">
        <f t="shared" si="29"/>
        <v>59</v>
      </c>
      <c r="C66" s="94"/>
      <c r="D66" s="97">
        <f t="shared" si="29"/>
        <v>2019</v>
      </c>
      <c r="E66" s="94"/>
      <c r="F66" s="5" t="s">
        <v>522</v>
      </c>
      <c r="G66" s="5" t="s">
        <v>525</v>
      </c>
      <c r="H66" s="5" t="s">
        <v>537</v>
      </c>
      <c r="I66" s="5" t="s">
        <v>276</v>
      </c>
      <c r="J66" s="5" t="s">
        <v>523</v>
      </c>
      <c r="K66" s="5" t="s">
        <v>5</v>
      </c>
      <c r="L66" s="5" t="s">
        <v>498</v>
      </c>
      <c r="M66" s="129" t="s">
        <v>526</v>
      </c>
      <c r="N66" s="128" t="s">
        <v>361</v>
      </c>
      <c r="P66" s="86">
        <f t="shared" si="12"/>
        <v>2019</v>
      </c>
      <c r="Q66" s="94"/>
      <c r="R66" s="16" t="s">
        <v>131</v>
      </c>
      <c r="S66" s="5" t="s">
        <v>493</v>
      </c>
      <c r="T66" s="5" t="s">
        <v>129</v>
      </c>
      <c r="U66" s="132"/>
      <c r="W66" s="86">
        <f t="shared" si="6"/>
        <v>2019</v>
      </c>
      <c r="Y66" s="119">
        <v>1565</v>
      </c>
      <c r="Z66" s="62">
        <v>464</v>
      </c>
      <c r="AA66" s="62">
        <v>645</v>
      </c>
      <c r="AB66" s="62">
        <v>9</v>
      </c>
      <c r="AC66" s="42">
        <v>393</v>
      </c>
      <c r="AD66" s="81">
        <f t="shared" si="25"/>
        <v>54</v>
      </c>
      <c r="AE66" s="75">
        <v>682</v>
      </c>
      <c r="AF66" s="73">
        <f t="shared" si="13"/>
        <v>0.6127583108715184</v>
      </c>
      <c r="AH66" s="86">
        <f t="shared" si="7"/>
        <v>2019</v>
      </c>
      <c r="AJ66" s="75">
        <v>843</v>
      </c>
      <c r="AK66" s="32">
        <v>143</v>
      </c>
      <c r="AL66" s="32">
        <v>82</v>
      </c>
      <c r="AM66" s="32">
        <v>104</v>
      </c>
      <c r="AN66" s="41">
        <v>143</v>
      </c>
      <c r="AO66" s="101">
        <f t="shared" si="23"/>
        <v>143</v>
      </c>
      <c r="AP66" s="70">
        <f t="shared" si="31"/>
        <v>1315</v>
      </c>
      <c r="AQ66" s="32">
        <v>680</v>
      </c>
      <c r="AR66" s="32">
        <v>134</v>
      </c>
      <c r="AS66" s="32">
        <v>74</v>
      </c>
      <c r="AT66" s="32">
        <v>94</v>
      </c>
      <c r="AU66" s="41">
        <v>131</v>
      </c>
      <c r="AV66" s="63">
        <f t="shared" si="14"/>
        <v>1113</v>
      </c>
      <c r="AW66" s="90">
        <f t="shared" si="30"/>
        <v>0.1933570581257414</v>
      </c>
      <c r="AX66" s="68">
        <f t="shared" si="30"/>
        <v>0.06293706293706294</v>
      </c>
      <c r="AY66" s="68">
        <f t="shared" si="30"/>
        <v>0.0975609756097561</v>
      </c>
      <c r="AZ66" s="68">
        <f t="shared" si="30"/>
        <v>0.09615384615384616</v>
      </c>
      <c r="BA66" s="67">
        <f t="shared" si="30"/>
        <v>0.08391608391608392</v>
      </c>
      <c r="BB66" s="67">
        <f t="shared" si="11"/>
        <v>0.15361216730038021</v>
      </c>
      <c r="BC66" s="40">
        <f t="shared" si="15"/>
        <v>202</v>
      </c>
      <c r="BE66" s="86">
        <f t="shared" si="16"/>
        <v>2019</v>
      </c>
      <c r="BG66" s="75">
        <v>781</v>
      </c>
      <c r="BH66" s="32">
        <v>927</v>
      </c>
      <c r="BI66" s="32">
        <v>978</v>
      </c>
      <c r="BJ66" s="41">
        <v>1124</v>
      </c>
      <c r="BK66" s="31">
        <v>298</v>
      </c>
      <c r="BL66" s="32">
        <v>445</v>
      </c>
      <c r="BM66" s="32">
        <v>470</v>
      </c>
      <c r="BN66" s="42">
        <v>591</v>
      </c>
      <c r="BO66" s="29"/>
      <c r="BP66" s="28"/>
      <c r="BQ66" s="28"/>
      <c r="BR66" s="28"/>
      <c r="BS66" s="30"/>
      <c r="BU66" s="54"/>
      <c r="BV66" s="95"/>
      <c r="BW66" s="6"/>
      <c r="BX66" s="7"/>
      <c r="BZ66" s="6"/>
      <c r="CA66" s="7"/>
      <c r="CC66" s="6"/>
      <c r="CD66" s="7"/>
      <c r="CF66" s="6"/>
      <c r="CG66" s="7"/>
    </row>
    <row r="67" spans="2:85" ht="12.75">
      <c r="B67" s="97">
        <f aca="true" t="shared" si="32" ref="B67:B72">B66+1</f>
        <v>60</v>
      </c>
      <c r="C67" s="94"/>
      <c r="D67" s="97">
        <f aca="true" t="shared" si="33" ref="D67:D72">D66+1</f>
        <v>2020</v>
      </c>
      <c r="E67" s="94"/>
      <c r="F67" s="5" t="s">
        <v>544</v>
      </c>
      <c r="G67" s="5" t="s">
        <v>542</v>
      </c>
      <c r="H67" s="5" t="s">
        <v>552</v>
      </c>
      <c r="I67" s="5" t="s">
        <v>553</v>
      </c>
      <c r="J67" s="5" t="s">
        <v>554</v>
      </c>
      <c r="K67" s="5" t="s">
        <v>5</v>
      </c>
      <c r="L67" s="5" t="s">
        <v>5</v>
      </c>
      <c r="M67" s="129" t="s">
        <v>543</v>
      </c>
      <c r="N67" s="128" t="s">
        <v>361</v>
      </c>
      <c r="P67" s="86">
        <f t="shared" si="12"/>
        <v>2020</v>
      </c>
      <c r="Q67" s="94"/>
      <c r="R67" s="16" t="s">
        <v>401</v>
      </c>
      <c r="S67" s="5" t="s">
        <v>493</v>
      </c>
      <c r="T67" s="5" t="s">
        <v>277</v>
      </c>
      <c r="U67" s="132" t="s">
        <v>570</v>
      </c>
      <c r="W67" s="86">
        <f t="shared" si="6"/>
        <v>2020</v>
      </c>
      <c r="Y67" s="119">
        <v>1920</v>
      </c>
      <c r="Z67" s="62">
        <v>897</v>
      </c>
      <c r="AA67" s="62">
        <v>581</v>
      </c>
      <c r="AB67" s="62">
        <v>13</v>
      </c>
      <c r="AC67" s="42">
        <v>429</v>
      </c>
      <c r="AD67" s="81">
        <f t="shared" si="25"/>
        <v>0</v>
      </c>
      <c r="AE67" s="75">
        <v>545</v>
      </c>
      <c r="AF67" s="73">
        <f t="shared" si="13"/>
        <v>0.5165876777251185</v>
      </c>
      <c r="AH67" s="86">
        <f t="shared" si="7"/>
        <v>2020</v>
      </c>
      <c r="AJ67" s="75">
        <v>899</v>
      </c>
      <c r="AK67" s="32">
        <v>128</v>
      </c>
      <c r="AL67" s="32">
        <v>69</v>
      </c>
      <c r="AM67" s="32">
        <v>93</v>
      </c>
      <c r="AN67" s="41">
        <v>137</v>
      </c>
      <c r="AO67" s="101">
        <f t="shared" si="23"/>
        <v>137</v>
      </c>
      <c r="AP67" s="70">
        <f t="shared" si="31"/>
        <v>1326</v>
      </c>
      <c r="AQ67" s="32">
        <v>685</v>
      </c>
      <c r="AR67" s="32">
        <v>112</v>
      </c>
      <c r="AS67" s="32">
        <v>61</v>
      </c>
      <c r="AT67" s="32">
        <v>73</v>
      </c>
      <c r="AU67" s="41">
        <v>124</v>
      </c>
      <c r="AV67" s="63">
        <f t="shared" si="14"/>
        <v>1055</v>
      </c>
      <c r="AW67" s="90">
        <f t="shared" si="30"/>
        <v>0.23804226918798665</v>
      </c>
      <c r="AX67" s="68">
        <f t="shared" si="30"/>
        <v>0.125</v>
      </c>
      <c r="AY67" s="68">
        <f t="shared" si="30"/>
        <v>0.11594202898550725</v>
      </c>
      <c r="AZ67" s="68">
        <f t="shared" si="30"/>
        <v>0.21505376344086022</v>
      </c>
      <c r="BA67" s="67">
        <f t="shared" si="30"/>
        <v>0.0948905109489051</v>
      </c>
      <c r="BB67" s="67">
        <f t="shared" si="11"/>
        <v>0.20437405731523378</v>
      </c>
      <c r="BC67" s="40">
        <f t="shared" si="15"/>
        <v>271</v>
      </c>
      <c r="BE67" s="86">
        <f t="shared" si="16"/>
        <v>2020</v>
      </c>
      <c r="BG67" s="75">
        <v>400</v>
      </c>
      <c r="BH67" s="32">
        <v>400</v>
      </c>
      <c r="BI67" s="32">
        <v>500</v>
      </c>
      <c r="BJ67" s="41">
        <v>500</v>
      </c>
      <c r="BK67" s="31">
        <v>100</v>
      </c>
      <c r="BL67" s="32">
        <v>100</v>
      </c>
      <c r="BM67" s="32">
        <v>175</v>
      </c>
      <c r="BN67" s="42">
        <v>175</v>
      </c>
      <c r="BO67" s="29"/>
      <c r="BP67" s="28"/>
      <c r="BQ67" s="28"/>
      <c r="BR67" s="28"/>
      <c r="BS67" s="30"/>
      <c r="BU67" s="54"/>
      <c r="BV67" s="95"/>
      <c r="BW67" s="6"/>
      <c r="BX67" s="7"/>
      <c r="BZ67" s="6"/>
      <c r="CA67" s="7"/>
      <c r="CC67" s="6"/>
      <c r="CD67" s="7"/>
      <c r="CF67" s="6"/>
      <c r="CG67" s="7"/>
    </row>
    <row r="68" spans="2:85" ht="12.75">
      <c r="B68" s="97">
        <f t="shared" si="32"/>
        <v>61</v>
      </c>
      <c r="C68" s="94"/>
      <c r="D68" s="97">
        <f t="shared" si="33"/>
        <v>2021</v>
      </c>
      <c r="E68" s="94"/>
      <c r="F68" s="5" t="s">
        <v>524</v>
      </c>
      <c r="G68" s="5" t="s">
        <v>545</v>
      </c>
      <c r="H68" s="5" t="s">
        <v>571</v>
      </c>
      <c r="I68" s="5" t="s">
        <v>572</v>
      </c>
      <c r="J68" s="5" t="s">
        <v>573</v>
      </c>
      <c r="K68" s="5" t="s">
        <v>5</v>
      </c>
      <c r="L68" s="5" t="s">
        <v>5</v>
      </c>
      <c r="M68" s="129" t="s">
        <v>555</v>
      </c>
      <c r="N68" s="128" t="s">
        <v>361</v>
      </c>
      <c r="P68" s="86">
        <f t="shared" si="12"/>
        <v>2021</v>
      </c>
      <c r="Q68" s="94"/>
      <c r="R68" s="16" t="s">
        <v>556</v>
      </c>
      <c r="S68" s="5" t="s">
        <v>493</v>
      </c>
      <c r="T68" s="5" t="s">
        <v>557</v>
      </c>
      <c r="U68" s="132" t="s">
        <v>570</v>
      </c>
      <c r="W68" s="86">
        <f t="shared" si="6"/>
        <v>2021</v>
      </c>
      <c r="Y68" s="119">
        <v>1979</v>
      </c>
      <c r="Z68" s="62">
        <v>713</v>
      </c>
      <c r="AA68" s="62">
        <v>499</v>
      </c>
      <c r="AB68" s="62">
        <v>18</v>
      </c>
      <c r="AC68" s="42">
        <v>479</v>
      </c>
      <c r="AD68" s="81">
        <f t="shared" si="25"/>
        <v>270</v>
      </c>
      <c r="AE68" s="110">
        <v>560</v>
      </c>
      <c r="AF68" s="73">
        <f t="shared" si="13"/>
        <v>0.49733570159857904</v>
      </c>
      <c r="AH68" s="86">
        <f t="shared" si="7"/>
        <v>2021</v>
      </c>
      <c r="AJ68" s="75">
        <v>938</v>
      </c>
      <c r="AK68" s="32">
        <v>152</v>
      </c>
      <c r="AL68" s="32">
        <v>91</v>
      </c>
      <c r="AM68" s="32">
        <v>104</v>
      </c>
      <c r="AN68" s="41">
        <v>138</v>
      </c>
      <c r="AO68" s="101">
        <f t="shared" si="23"/>
        <v>138</v>
      </c>
      <c r="AP68" s="70">
        <f t="shared" si="31"/>
        <v>1423</v>
      </c>
      <c r="AQ68" s="32">
        <v>710</v>
      </c>
      <c r="AR68" s="32">
        <v>130</v>
      </c>
      <c r="AS68" s="32">
        <v>80</v>
      </c>
      <c r="AT68" s="32">
        <v>82</v>
      </c>
      <c r="AU68" s="41">
        <v>124</v>
      </c>
      <c r="AV68" s="63">
        <f t="shared" si="14"/>
        <v>1126</v>
      </c>
      <c r="AW68" s="90">
        <f t="shared" si="30"/>
        <v>0.24307036247334754</v>
      </c>
      <c r="AX68" s="68">
        <f t="shared" si="30"/>
        <v>0.14473684210526316</v>
      </c>
      <c r="AY68" s="68">
        <f t="shared" si="30"/>
        <v>0.12087912087912088</v>
      </c>
      <c r="AZ68" s="68">
        <f t="shared" si="30"/>
        <v>0.21153846153846154</v>
      </c>
      <c r="BA68" s="67">
        <f t="shared" si="30"/>
        <v>0.10144927536231885</v>
      </c>
      <c r="BB68" s="67">
        <f t="shared" si="11"/>
        <v>0.20871398453970486</v>
      </c>
      <c r="BC68" s="40">
        <f t="shared" si="15"/>
        <v>297</v>
      </c>
      <c r="BE68" s="86">
        <f t="shared" si="16"/>
        <v>2021</v>
      </c>
      <c r="BG68" s="75">
        <v>400</v>
      </c>
      <c r="BH68" s="32">
        <v>400</v>
      </c>
      <c r="BI68" s="32">
        <v>500</v>
      </c>
      <c r="BJ68" s="41">
        <v>500</v>
      </c>
      <c r="BK68" s="31">
        <v>100</v>
      </c>
      <c r="BL68" s="32">
        <v>100</v>
      </c>
      <c r="BM68" s="32">
        <v>175</v>
      </c>
      <c r="BN68" s="42">
        <v>175</v>
      </c>
      <c r="BO68" s="29"/>
      <c r="BP68" s="28"/>
      <c r="BQ68" s="28"/>
      <c r="BR68" s="28"/>
      <c r="BS68" s="30"/>
      <c r="BU68" s="54"/>
      <c r="BV68" s="95"/>
      <c r="BW68" s="6"/>
      <c r="BX68" s="7"/>
      <c r="BZ68" s="6"/>
      <c r="CA68" s="7"/>
      <c r="CC68" s="6"/>
      <c r="CD68" s="7"/>
      <c r="CF68" s="6"/>
      <c r="CG68" s="7"/>
    </row>
    <row r="69" spans="2:85" ht="12.75">
      <c r="B69" s="97">
        <f t="shared" si="32"/>
        <v>62</v>
      </c>
      <c r="C69" s="94"/>
      <c r="D69" s="97">
        <f t="shared" si="33"/>
        <v>2022</v>
      </c>
      <c r="E69" s="94"/>
      <c r="F69" s="5" t="s">
        <v>578</v>
      </c>
      <c r="G69" s="5" t="s">
        <v>529</v>
      </c>
      <c r="H69" s="5" t="s">
        <v>574</v>
      </c>
      <c r="I69" s="5" t="s">
        <v>527</v>
      </c>
      <c r="J69" s="5" t="s">
        <v>528</v>
      </c>
      <c r="K69" s="5" t="s">
        <v>5</v>
      </c>
      <c r="L69" s="5" t="s">
        <v>5</v>
      </c>
      <c r="M69" s="129" t="s">
        <v>575</v>
      </c>
      <c r="N69" s="128" t="s">
        <v>361</v>
      </c>
      <c r="P69" s="86">
        <f t="shared" si="12"/>
        <v>2022</v>
      </c>
      <c r="Q69" s="94"/>
      <c r="R69" s="16" t="s">
        <v>577</v>
      </c>
      <c r="S69" s="5" t="s">
        <v>493</v>
      </c>
      <c r="T69" s="5" t="s">
        <v>583</v>
      </c>
      <c r="U69" s="142" t="s">
        <v>587</v>
      </c>
      <c r="W69" s="86">
        <f t="shared" si="6"/>
        <v>2022</v>
      </c>
      <c r="Y69" s="119">
        <v>2242</v>
      </c>
      <c r="Z69" s="62">
        <v>718</v>
      </c>
      <c r="AA69" s="62">
        <v>879</v>
      </c>
      <c r="AB69" s="62">
        <v>32</v>
      </c>
      <c r="AC69" s="42">
        <v>613</v>
      </c>
      <c r="AD69" s="81">
        <f t="shared" si="25"/>
        <v>0</v>
      </c>
      <c r="AE69" s="75">
        <v>573</v>
      </c>
      <c r="AF69" s="73">
        <f t="shared" si="13"/>
        <v>0.4767054908485857</v>
      </c>
      <c r="AH69" s="86">
        <f t="shared" si="7"/>
        <v>2022</v>
      </c>
      <c r="AJ69" s="32">
        <v>1003</v>
      </c>
      <c r="AK69" s="32">
        <v>187</v>
      </c>
      <c r="AL69" s="32">
        <v>112</v>
      </c>
      <c r="AM69" s="32">
        <v>112</v>
      </c>
      <c r="AN69" s="41">
        <v>153</v>
      </c>
      <c r="AO69" s="101">
        <f t="shared" si="23"/>
        <v>153</v>
      </c>
      <c r="AP69" s="70">
        <f t="shared" si="31"/>
        <v>1567</v>
      </c>
      <c r="AQ69" s="32">
        <v>767</v>
      </c>
      <c r="AR69" s="32">
        <v>142</v>
      </c>
      <c r="AS69" s="32">
        <v>94</v>
      </c>
      <c r="AT69" s="32">
        <v>84</v>
      </c>
      <c r="AU69" s="41">
        <v>115</v>
      </c>
      <c r="AV69" s="63">
        <f t="shared" si="14"/>
        <v>1202</v>
      </c>
      <c r="AW69" s="90">
        <f aca="true" t="shared" si="34" ref="AW69:BA70">((AJ69-AQ69)/AJ69)</f>
        <v>0.23529411764705882</v>
      </c>
      <c r="AX69" s="68">
        <f t="shared" si="34"/>
        <v>0.24064171122994651</v>
      </c>
      <c r="AY69" s="68">
        <f t="shared" si="34"/>
        <v>0.16071428571428573</v>
      </c>
      <c r="AZ69" s="68">
        <f t="shared" si="34"/>
        <v>0.25</v>
      </c>
      <c r="BA69" s="67">
        <f t="shared" si="34"/>
        <v>0.24836601307189543</v>
      </c>
      <c r="BB69" s="67">
        <f>((AP69-AV69)/AP69)</f>
        <v>0.23292916400765795</v>
      </c>
      <c r="BC69" s="40">
        <f t="shared" si="15"/>
        <v>365</v>
      </c>
      <c r="BE69" s="86">
        <f t="shared" si="16"/>
        <v>2022</v>
      </c>
      <c r="BG69" s="75">
        <v>820</v>
      </c>
      <c r="BH69" s="32">
        <v>985</v>
      </c>
      <c r="BI69" s="32">
        <v>1035</v>
      </c>
      <c r="BJ69" s="41">
        <v>1200</v>
      </c>
      <c r="BK69" s="31">
        <v>300</v>
      </c>
      <c r="BL69" s="32">
        <v>470</v>
      </c>
      <c r="BM69" s="32">
        <v>490</v>
      </c>
      <c r="BN69" s="42">
        <v>630</v>
      </c>
      <c r="BO69" s="29"/>
      <c r="BP69" s="28"/>
      <c r="BQ69" s="28"/>
      <c r="BR69" s="28"/>
      <c r="BS69" s="30"/>
      <c r="BU69" s="54"/>
      <c r="BV69" s="95"/>
      <c r="BW69" s="6"/>
      <c r="BX69" s="7"/>
      <c r="BZ69" s="6"/>
      <c r="CA69" s="7"/>
      <c r="CC69" s="6"/>
      <c r="CD69" s="7"/>
      <c r="CF69" s="6"/>
      <c r="CG69" s="7"/>
    </row>
    <row r="70" spans="2:85" ht="12.75">
      <c r="B70" s="97">
        <f t="shared" si="32"/>
        <v>63</v>
      </c>
      <c r="C70" s="94"/>
      <c r="D70" s="97">
        <f t="shared" si="33"/>
        <v>2023</v>
      </c>
      <c r="E70" s="94"/>
      <c r="F70" s="5" t="s">
        <v>547</v>
      </c>
      <c r="G70" s="5" t="s">
        <v>548</v>
      </c>
      <c r="H70" s="5" t="s">
        <v>546</v>
      </c>
      <c r="I70" s="5" t="s">
        <v>216</v>
      </c>
      <c r="J70" s="5" t="s">
        <v>580</v>
      </c>
      <c r="K70" s="5" t="s">
        <v>5</v>
      </c>
      <c r="L70" s="5" t="s">
        <v>5</v>
      </c>
      <c r="M70" s="129" t="s">
        <v>581</v>
      </c>
      <c r="N70" s="128" t="s">
        <v>361</v>
      </c>
      <c r="P70" s="86">
        <f t="shared" si="12"/>
        <v>2023</v>
      </c>
      <c r="Q70" s="94"/>
      <c r="R70" s="16" t="s">
        <v>582</v>
      </c>
      <c r="S70" s="5" t="s">
        <v>493</v>
      </c>
      <c r="T70" s="5" t="s">
        <v>584</v>
      </c>
      <c r="U70" s="132" t="s">
        <v>576</v>
      </c>
      <c r="W70" s="86">
        <f t="shared" si="6"/>
        <v>2023</v>
      </c>
      <c r="Y70" s="119">
        <v>1882</v>
      </c>
      <c r="Z70" s="62">
        <v>774</v>
      </c>
      <c r="AA70" s="62">
        <v>572</v>
      </c>
      <c r="AB70" s="62">
        <v>24</v>
      </c>
      <c r="AC70" s="42">
        <v>512</v>
      </c>
      <c r="AD70" s="81">
        <f t="shared" si="25"/>
        <v>0</v>
      </c>
      <c r="AE70" s="75">
        <v>552</v>
      </c>
      <c r="AF70" s="73">
        <f t="shared" si="13"/>
        <v>0.456575682382134</v>
      </c>
      <c r="AH70" s="86">
        <f t="shared" si="7"/>
        <v>2023</v>
      </c>
      <c r="AJ70" s="75">
        <v>1016</v>
      </c>
      <c r="AK70" s="32">
        <v>163</v>
      </c>
      <c r="AL70" s="32">
        <v>114</v>
      </c>
      <c r="AM70" s="32">
        <v>121</v>
      </c>
      <c r="AN70" s="41">
        <v>146</v>
      </c>
      <c r="AO70" s="101">
        <f t="shared" si="23"/>
        <v>146</v>
      </c>
      <c r="AP70" s="70">
        <f t="shared" si="31"/>
        <v>1560</v>
      </c>
      <c r="AQ70" s="32">
        <v>771</v>
      </c>
      <c r="AR70" s="32">
        <v>128</v>
      </c>
      <c r="AS70" s="32">
        <v>95</v>
      </c>
      <c r="AT70" s="32">
        <v>98</v>
      </c>
      <c r="AU70" s="41">
        <v>117</v>
      </c>
      <c r="AV70" s="63">
        <f t="shared" si="14"/>
        <v>1209</v>
      </c>
      <c r="AW70" s="90">
        <f t="shared" si="34"/>
        <v>0.24114173228346455</v>
      </c>
      <c r="AX70" s="68">
        <f t="shared" si="34"/>
        <v>0.2147239263803681</v>
      </c>
      <c r="AY70" s="68">
        <f t="shared" si="34"/>
        <v>0.16666666666666666</v>
      </c>
      <c r="AZ70" s="68">
        <f t="shared" si="34"/>
        <v>0.19008264462809918</v>
      </c>
      <c r="BA70" s="67">
        <f t="shared" si="34"/>
        <v>0.19863013698630136</v>
      </c>
      <c r="BB70" s="67">
        <f>((AP70-AV70)/AP70)</f>
        <v>0.225</v>
      </c>
      <c r="BC70" s="40">
        <f t="shared" si="15"/>
        <v>351</v>
      </c>
      <c r="BE70" s="86">
        <f t="shared" si="16"/>
        <v>2023</v>
      </c>
      <c r="BG70" s="75">
        <v>795</v>
      </c>
      <c r="BH70" s="32">
        <v>995</v>
      </c>
      <c r="BI70" s="32">
        <v>995</v>
      </c>
      <c r="BJ70" s="32">
        <v>1145</v>
      </c>
      <c r="BK70" s="32">
        <v>300</v>
      </c>
      <c r="BL70" s="32">
        <v>405</v>
      </c>
      <c r="BM70" s="32">
        <v>345</v>
      </c>
      <c r="BN70" s="42">
        <v>505</v>
      </c>
      <c r="BO70" s="29"/>
      <c r="BP70" s="28"/>
      <c r="BQ70" s="28"/>
      <c r="BR70" s="28"/>
      <c r="BS70" s="30"/>
      <c r="BU70" s="54"/>
      <c r="BV70" s="95"/>
      <c r="BW70" s="6"/>
      <c r="BX70" s="7"/>
      <c r="BZ70" s="6"/>
      <c r="CA70" s="7"/>
      <c r="CC70" s="6"/>
      <c r="CD70" s="7"/>
      <c r="CF70" s="6"/>
      <c r="CG70" s="7"/>
    </row>
    <row r="71" spans="2:85" ht="12.75">
      <c r="B71" s="97">
        <f t="shared" si="32"/>
        <v>64</v>
      </c>
      <c r="C71" s="94"/>
      <c r="D71" s="97">
        <f t="shared" si="33"/>
        <v>2024</v>
      </c>
      <c r="E71" s="94"/>
      <c r="F71" s="5" t="s">
        <v>549</v>
      </c>
      <c r="G71" s="5" t="s">
        <v>550</v>
      </c>
      <c r="H71" s="5" t="s">
        <v>551</v>
      </c>
      <c r="I71" s="5" t="s">
        <v>271</v>
      </c>
      <c r="J71" s="141" t="s">
        <v>579</v>
      </c>
      <c r="K71" s="141" t="s">
        <v>5</v>
      </c>
      <c r="L71" s="141" t="s">
        <v>5</v>
      </c>
      <c r="M71" s="5"/>
      <c r="N71" s="128"/>
      <c r="P71" s="86">
        <f aca="true" t="shared" si="35" ref="P71:P77">D71</f>
        <v>2024</v>
      </c>
      <c r="Q71" s="94"/>
      <c r="R71" s="16" t="s">
        <v>530</v>
      </c>
      <c r="S71" s="5" t="s">
        <v>493</v>
      </c>
      <c r="T71" s="5" t="s">
        <v>531</v>
      </c>
      <c r="U71" s="132"/>
      <c r="W71" s="86">
        <f aca="true" t="shared" si="36" ref="W71:W77">D71</f>
        <v>2024</v>
      </c>
      <c r="Y71" s="119"/>
      <c r="Z71" s="62"/>
      <c r="AA71" s="62"/>
      <c r="AB71" s="62"/>
      <c r="AC71" s="42"/>
      <c r="AD71" s="81"/>
      <c r="AE71" s="75"/>
      <c r="AF71" s="73" t="e">
        <f aca="true" t="shared" si="37" ref="AF71:AF77">(AE71/AV71)</f>
        <v>#DIV/0!</v>
      </c>
      <c r="AH71" s="86">
        <f aca="true" t="shared" si="38" ref="AH71:AH77">D71</f>
        <v>2024</v>
      </c>
      <c r="AJ71" s="75"/>
      <c r="AK71" s="32"/>
      <c r="AL71" s="32"/>
      <c r="AM71" s="32"/>
      <c r="AN71" s="41"/>
      <c r="AO71" s="101"/>
      <c r="AP71" s="70">
        <f aca="true" t="shared" si="39" ref="AP71:AP77">SUM(AJ71:AN71)</f>
        <v>0</v>
      </c>
      <c r="AQ71" s="32"/>
      <c r="AR71" s="32"/>
      <c r="AS71" s="32"/>
      <c r="AT71" s="32"/>
      <c r="AU71" s="41"/>
      <c r="AV71" s="63">
        <f aca="true" t="shared" si="40" ref="AV71:AV77">SUM(AQ71:AU71)</f>
        <v>0</v>
      </c>
      <c r="AW71" s="90"/>
      <c r="AX71" s="68"/>
      <c r="AY71" s="68"/>
      <c r="AZ71" s="68"/>
      <c r="BA71" s="67"/>
      <c r="BB71" s="67"/>
      <c r="BC71" s="40">
        <f aca="true" t="shared" si="41" ref="BC71:BC77">AP71-AV71</f>
        <v>0</v>
      </c>
      <c r="BE71" s="86">
        <f aca="true" t="shared" si="42" ref="BE71:BE77">D71</f>
        <v>2024</v>
      </c>
      <c r="BG71" s="75"/>
      <c r="BH71" s="32"/>
      <c r="BI71" s="32"/>
      <c r="BJ71" s="41"/>
      <c r="BK71" s="31"/>
      <c r="BL71" s="32"/>
      <c r="BM71" s="32"/>
      <c r="BN71" s="42"/>
      <c r="BO71" s="29"/>
      <c r="BP71" s="28"/>
      <c r="BQ71" s="28"/>
      <c r="BR71" s="28"/>
      <c r="BS71" s="30"/>
      <c r="BU71" s="54"/>
      <c r="BV71" s="95"/>
      <c r="BW71" s="6"/>
      <c r="BX71" s="7"/>
      <c r="BZ71" s="6"/>
      <c r="CA71" s="7"/>
      <c r="CC71" s="6"/>
      <c r="CD71" s="7"/>
      <c r="CF71" s="6"/>
      <c r="CG71" s="7"/>
    </row>
    <row r="72" spans="2:85" ht="12.75">
      <c r="B72" s="97">
        <f t="shared" si="32"/>
        <v>65</v>
      </c>
      <c r="C72" s="94"/>
      <c r="D72" s="97">
        <f t="shared" si="33"/>
        <v>2025</v>
      </c>
      <c r="E72" s="94"/>
      <c r="F72" s="5"/>
      <c r="G72" s="5"/>
      <c r="H72" s="5"/>
      <c r="I72" s="5"/>
      <c r="J72" s="5"/>
      <c r="K72" s="5"/>
      <c r="L72" s="5"/>
      <c r="M72" s="5"/>
      <c r="N72" s="128"/>
      <c r="P72" s="86">
        <f t="shared" si="35"/>
        <v>2025</v>
      </c>
      <c r="Q72" s="94"/>
      <c r="R72" s="16"/>
      <c r="S72" s="5"/>
      <c r="T72" s="5"/>
      <c r="U72" s="132"/>
      <c r="W72" s="86">
        <f t="shared" si="36"/>
        <v>2025</v>
      </c>
      <c r="Y72" s="119"/>
      <c r="Z72" s="62"/>
      <c r="AA72" s="62"/>
      <c r="AB72" s="62"/>
      <c r="AC72" s="42"/>
      <c r="AD72" s="81"/>
      <c r="AE72" s="75"/>
      <c r="AF72" s="73" t="e">
        <f t="shared" si="37"/>
        <v>#DIV/0!</v>
      </c>
      <c r="AH72" s="86">
        <f t="shared" si="38"/>
        <v>2025</v>
      </c>
      <c r="AJ72" s="75"/>
      <c r="AK72" s="32"/>
      <c r="AL72" s="32"/>
      <c r="AM72" s="32"/>
      <c r="AN72" s="41"/>
      <c r="AO72" s="101"/>
      <c r="AP72" s="70">
        <f t="shared" si="39"/>
        <v>0</v>
      </c>
      <c r="AQ72" s="32"/>
      <c r="AR72" s="32"/>
      <c r="AS72" s="32"/>
      <c r="AT72" s="32"/>
      <c r="AU72" s="41"/>
      <c r="AV72" s="63">
        <f t="shared" si="40"/>
        <v>0</v>
      </c>
      <c r="AW72" s="90"/>
      <c r="AX72" s="68"/>
      <c r="AY72" s="68"/>
      <c r="AZ72" s="68"/>
      <c r="BA72" s="67"/>
      <c r="BB72" s="67"/>
      <c r="BC72" s="40">
        <f t="shared" si="41"/>
        <v>0</v>
      </c>
      <c r="BE72" s="86">
        <f t="shared" si="42"/>
        <v>2025</v>
      </c>
      <c r="BG72" s="75"/>
      <c r="BH72" s="32"/>
      <c r="BI72" s="32"/>
      <c r="BJ72" s="41"/>
      <c r="BK72" s="31"/>
      <c r="BL72" s="32"/>
      <c r="BM72" s="32"/>
      <c r="BN72" s="42"/>
      <c r="BO72" s="29"/>
      <c r="BP72" s="28"/>
      <c r="BQ72" s="28"/>
      <c r="BR72" s="28"/>
      <c r="BS72" s="30"/>
      <c r="BU72" s="54"/>
      <c r="BV72" s="95"/>
      <c r="BW72" s="6"/>
      <c r="BX72" s="7"/>
      <c r="BZ72" s="6"/>
      <c r="CA72" s="7"/>
      <c r="CC72" s="6"/>
      <c r="CD72" s="7"/>
      <c r="CF72" s="6"/>
      <c r="CG72" s="7"/>
    </row>
    <row r="73" spans="2:85" ht="12.75">
      <c r="B73" s="97">
        <f>B72+1</f>
        <v>66</v>
      </c>
      <c r="C73" s="94"/>
      <c r="D73" s="97">
        <f>D72+1</f>
        <v>2026</v>
      </c>
      <c r="E73" s="94"/>
      <c r="F73" s="5"/>
      <c r="G73" s="5"/>
      <c r="H73" s="5"/>
      <c r="I73" s="5"/>
      <c r="J73" s="5"/>
      <c r="K73" s="5"/>
      <c r="L73" s="5"/>
      <c r="M73" s="5"/>
      <c r="N73" s="128"/>
      <c r="P73" s="86">
        <f t="shared" si="35"/>
        <v>2026</v>
      </c>
      <c r="Q73" s="94"/>
      <c r="R73" s="16"/>
      <c r="S73" s="5"/>
      <c r="T73" s="5"/>
      <c r="W73" s="86">
        <f t="shared" si="36"/>
        <v>2026</v>
      </c>
      <c r="Y73" s="119"/>
      <c r="Z73" s="62"/>
      <c r="AA73" s="62"/>
      <c r="AB73" s="62"/>
      <c r="AC73" s="42"/>
      <c r="AD73" s="81"/>
      <c r="AE73" s="75"/>
      <c r="AF73" s="73" t="e">
        <f t="shared" si="37"/>
        <v>#DIV/0!</v>
      </c>
      <c r="AH73" s="86">
        <f t="shared" si="38"/>
        <v>2026</v>
      </c>
      <c r="AJ73" s="75"/>
      <c r="AK73" s="32"/>
      <c r="AL73" s="32"/>
      <c r="AM73" s="32"/>
      <c r="AN73" s="41"/>
      <c r="AO73" s="101"/>
      <c r="AP73" s="70">
        <f t="shared" si="39"/>
        <v>0</v>
      </c>
      <c r="AQ73" s="32"/>
      <c r="AR73" s="32"/>
      <c r="AS73" s="32"/>
      <c r="AT73" s="32"/>
      <c r="AU73" s="41"/>
      <c r="AV73" s="63">
        <f t="shared" si="40"/>
        <v>0</v>
      </c>
      <c r="AW73" s="90"/>
      <c r="AX73" s="68"/>
      <c r="AY73" s="68"/>
      <c r="AZ73" s="68"/>
      <c r="BA73" s="67"/>
      <c r="BB73" s="67"/>
      <c r="BC73" s="40">
        <f t="shared" si="41"/>
        <v>0</v>
      </c>
      <c r="BE73" s="86">
        <f t="shared" si="42"/>
        <v>2026</v>
      </c>
      <c r="BG73" s="75"/>
      <c r="BH73" s="32"/>
      <c r="BI73" s="32"/>
      <c r="BJ73" s="41"/>
      <c r="BK73" s="31"/>
      <c r="BL73" s="32"/>
      <c r="BM73" s="32"/>
      <c r="BN73" s="42"/>
      <c r="BO73" s="29"/>
      <c r="BP73" s="28"/>
      <c r="BQ73" s="28"/>
      <c r="BR73" s="28"/>
      <c r="BS73" s="30"/>
      <c r="BU73" s="54"/>
      <c r="BV73" s="95"/>
      <c r="BW73" s="6"/>
      <c r="BX73" s="7"/>
      <c r="BZ73" s="6"/>
      <c r="CA73" s="7"/>
      <c r="CC73" s="6"/>
      <c r="CD73" s="7"/>
      <c r="CF73" s="6"/>
      <c r="CG73" s="7"/>
    </row>
    <row r="74" spans="2:85" ht="12.75">
      <c r="B74" s="97">
        <f>B73+1</f>
        <v>67</v>
      </c>
      <c r="C74" s="94"/>
      <c r="D74" s="97">
        <f>D73+1</f>
        <v>2027</v>
      </c>
      <c r="E74" s="94"/>
      <c r="F74" s="5"/>
      <c r="G74" s="5"/>
      <c r="H74" s="5"/>
      <c r="I74" s="5"/>
      <c r="J74" s="5"/>
      <c r="K74" s="5"/>
      <c r="L74" s="5"/>
      <c r="M74" s="5"/>
      <c r="N74" s="128"/>
      <c r="P74" s="86">
        <f t="shared" si="35"/>
        <v>2027</v>
      </c>
      <c r="Q74" s="94"/>
      <c r="R74" s="16"/>
      <c r="S74" s="5"/>
      <c r="T74" s="5"/>
      <c r="U74" s="132"/>
      <c r="W74" s="86">
        <f t="shared" si="36"/>
        <v>2027</v>
      </c>
      <c r="Y74" s="119"/>
      <c r="Z74" s="62"/>
      <c r="AA74" s="62"/>
      <c r="AB74" s="62"/>
      <c r="AC74" s="42"/>
      <c r="AD74" s="81"/>
      <c r="AE74" s="75"/>
      <c r="AF74" s="73" t="e">
        <f t="shared" si="37"/>
        <v>#DIV/0!</v>
      </c>
      <c r="AH74" s="86">
        <f t="shared" si="38"/>
        <v>2027</v>
      </c>
      <c r="AJ74" s="75"/>
      <c r="AK74" s="32"/>
      <c r="AL74" s="32"/>
      <c r="AM74" s="32"/>
      <c r="AN74" s="41"/>
      <c r="AO74" s="101"/>
      <c r="AP74" s="70">
        <f t="shared" si="39"/>
        <v>0</v>
      </c>
      <c r="AQ74" s="32"/>
      <c r="AR74" s="32"/>
      <c r="AS74" s="32"/>
      <c r="AT74" s="32"/>
      <c r="AU74" s="41"/>
      <c r="AV74" s="63">
        <f t="shared" si="40"/>
        <v>0</v>
      </c>
      <c r="AW74" s="90"/>
      <c r="AX74" s="68"/>
      <c r="AY74" s="68"/>
      <c r="AZ74" s="68"/>
      <c r="BA74" s="67"/>
      <c r="BB74" s="67"/>
      <c r="BC74" s="40">
        <f t="shared" si="41"/>
        <v>0</v>
      </c>
      <c r="BE74" s="86">
        <f t="shared" si="42"/>
        <v>2027</v>
      </c>
      <c r="BG74" s="75"/>
      <c r="BH74" s="32"/>
      <c r="BI74" s="32"/>
      <c r="BJ74" s="41"/>
      <c r="BK74" s="31"/>
      <c r="BL74" s="32"/>
      <c r="BM74" s="32"/>
      <c r="BN74" s="42"/>
      <c r="BO74" s="29"/>
      <c r="BP74" s="28"/>
      <c r="BQ74" s="28"/>
      <c r="BR74" s="28"/>
      <c r="BS74" s="30"/>
      <c r="BU74" s="54"/>
      <c r="BV74" s="95"/>
      <c r="BW74" s="6"/>
      <c r="BX74" s="7"/>
      <c r="BZ74" s="6"/>
      <c r="CA74" s="7"/>
      <c r="CC74" s="6"/>
      <c r="CD74" s="7"/>
      <c r="CF74" s="6"/>
      <c r="CG74" s="7"/>
    </row>
    <row r="75" spans="2:85" ht="12.75">
      <c r="B75" s="97">
        <f>B74+1</f>
        <v>68</v>
      </c>
      <c r="C75" s="94"/>
      <c r="D75" s="97">
        <f>D74+1</f>
        <v>2028</v>
      </c>
      <c r="E75" s="94"/>
      <c r="F75" s="5"/>
      <c r="G75" s="5"/>
      <c r="H75" s="5"/>
      <c r="I75" s="5"/>
      <c r="J75" s="5"/>
      <c r="K75" s="5"/>
      <c r="L75" s="5"/>
      <c r="M75" s="5"/>
      <c r="N75" s="128"/>
      <c r="P75" s="86">
        <f t="shared" si="35"/>
        <v>2028</v>
      </c>
      <c r="Q75" s="94"/>
      <c r="R75" s="16"/>
      <c r="S75" s="5"/>
      <c r="T75" s="5"/>
      <c r="U75" s="132"/>
      <c r="W75" s="86">
        <f t="shared" si="36"/>
        <v>2028</v>
      </c>
      <c r="Y75" s="119"/>
      <c r="Z75" s="62"/>
      <c r="AA75" s="62"/>
      <c r="AB75" s="62"/>
      <c r="AC75" s="42"/>
      <c r="AD75" s="81"/>
      <c r="AE75" s="75"/>
      <c r="AF75" s="73" t="e">
        <f t="shared" si="37"/>
        <v>#DIV/0!</v>
      </c>
      <c r="AH75" s="86">
        <f t="shared" si="38"/>
        <v>2028</v>
      </c>
      <c r="AJ75" s="75"/>
      <c r="AK75" s="32"/>
      <c r="AL75" s="32"/>
      <c r="AM75" s="32"/>
      <c r="AN75" s="41"/>
      <c r="AO75" s="101"/>
      <c r="AP75" s="70">
        <f t="shared" si="39"/>
        <v>0</v>
      </c>
      <c r="AQ75" s="32"/>
      <c r="AR75" s="32"/>
      <c r="AS75" s="32"/>
      <c r="AT75" s="32"/>
      <c r="AU75" s="41"/>
      <c r="AV75" s="63">
        <f t="shared" si="40"/>
        <v>0</v>
      </c>
      <c r="AW75" s="90"/>
      <c r="AX75" s="68"/>
      <c r="AY75" s="68"/>
      <c r="AZ75" s="68"/>
      <c r="BA75" s="67"/>
      <c r="BB75" s="67"/>
      <c r="BC75" s="40">
        <f t="shared" si="41"/>
        <v>0</v>
      </c>
      <c r="BE75" s="86">
        <f t="shared" si="42"/>
        <v>2028</v>
      </c>
      <c r="BG75" s="75"/>
      <c r="BH75" s="32"/>
      <c r="BI75" s="32"/>
      <c r="BJ75" s="41"/>
      <c r="BK75" s="31"/>
      <c r="BL75" s="32"/>
      <c r="BM75" s="32"/>
      <c r="BN75" s="42"/>
      <c r="BO75" s="29"/>
      <c r="BP75" s="28"/>
      <c r="BQ75" s="28"/>
      <c r="BR75" s="28"/>
      <c r="BS75" s="30"/>
      <c r="BU75" s="54"/>
      <c r="BV75" s="95"/>
      <c r="BW75" s="6"/>
      <c r="BX75" s="7"/>
      <c r="BZ75" s="6"/>
      <c r="CA75" s="7"/>
      <c r="CC75" s="6"/>
      <c r="CD75" s="7"/>
      <c r="CF75" s="6"/>
      <c r="CG75" s="7"/>
    </row>
    <row r="76" spans="2:85" ht="12.75">
      <c r="B76" s="97">
        <f>B75+1</f>
        <v>69</v>
      </c>
      <c r="C76" s="94"/>
      <c r="D76" s="97">
        <f>D75+1</f>
        <v>2029</v>
      </c>
      <c r="E76" s="94"/>
      <c r="F76" s="5"/>
      <c r="G76" s="5"/>
      <c r="H76" s="5"/>
      <c r="I76" s="5"/>
      <c r="J76" s="5"/>
      <c r="K76" s="5"/>
      <c r="L76" s="5"/>
      <c r="M76" s="5"/>
      <c r="N76" s="128"/>
      <c r="P76" s="86">
        <f t="shared" si="35"/>
        <v>2029</v>
      </c>
      <c r="Q76" s="94"/>
      <c r="R76" s="16"/>
      <c r="S76" s="5"/>
      <c r="T76" s="5"/>
      <c r="U76" s="132"/>
      <c r="W76" s="86">
        <f t="shared" si="36"/>
        <v>2029</v>
      </c>
      <c r="Y76" s="119"/>
      <c r="Z76" s="62"/>
      <c r="AA76" s="62"/>
      <c r="AB76" s="62"/>
      <c r="AC76" s="42"/>
      <c r="AD76" s="81"/>
      <c r="AE76" s="75"/>
      <c r="AF76" s="73" t="e">
        <f t="shared" si="37"/>
        <v>#DIV/0!</v>
      </c>
      <c r="AH76" s="86">
        <f t="shared" si="38"/>
        <v>2029</v>
      </c>
      <c r="AJ76" s="75"/>
      <c r="AK76" s="32"/>
      <c r="AL76" s="32"/>
      <c r="AM76" s="32"/>
      <c r="AN76" s="41"/>
      <c r="AO76" s="101"/>
      <c r="AP76" s="70">
        <f t="shared" si="39"/>
        <v>0</v>
      </c>
      <c r="AQ76" s="32"/>
      <c r="AR76" s="32"/>
      <c r="AS76" s="32"/>
      <c r="AT76" s="32"/>
      <c r="AU76" s="41"/>
      <c r="AV76" s="63">
        <f t="shared" si="40"/>
        <v>0</v>
      </c>
      <c r="AW76" s="90"/>
      <c r="AX76" s="68"/>
      <c r="AY76" s="68"/>
      <c r="AZ76" s="68"/>
      <c r="BA76" s="67"/>
      <c r="BB76" s="67"/>
      <c r="BC76" s="40">
        <f t="shared" si="41"/>
        <v>0</v>
      </c>
      <c r="BE76" s="86">
        <f t="shared" si="42"/>
        <v>2029</v>
      </c>
      <c r="BG76" s="75"/>
      <c r="BH76" s="32"/>
      <c r="BI76" s="32"/>
      <c r="BJ76" s="41"/>
      <c r="BK76" s="31"/>
      <c r="BL76" s="32"/>
      <c r="BM76" s="32"/>
      <c r="BN76" s="42"/>
      <c r="BO76" s="29"/>
      <c r="BP76" s="28"/>
      <c r="BQ76" s="28"/>
      <c r="BR76" s="28"/>
      <c r="BS76" s="30"/>
      <c r="BU76" s="54"/>
      <c r="BV76" s="95"/>
      <c r="BW76" s="6"/>
      <c r="BX76" s="7"/>
      <c r="BZ76" s="6"/>
      <c r="CA76" s="7"/>
      <c r="CC76" s="6"/>
      <c r="CD76" s="7"/>
      <c r="CF76" s="6"/>
      <c r="CG76" s="7"/>
    </row>
    <row r="77" spans="2:85" ht="12.75">
      <c r="B77" s="97">
        <f>B76+1</f>
        <v>70</v>
      </c>
      <c r="C77" s="94"/>
      <c r="D77" s="97">
        <f>D76+1</f>
        <v>2030</v>
      </c>
      <c r="E77" s="94"/>
      <c r="F77" s="5"/>
      <c r="G77" s="5"/>
      <c r="H77" s="5"/>
      <c r="I77" s="5"/>
      <c r="J77" s="5"/>
      <c r="K77" s="5"/>
      <c r="L77" s="5"/>
      <c r="M77" s="5"/>
      <c r="N77" s="128"/>
      <c r="P77" s="86">
        <f t="shared" si="35"/>
        <v>2030</v>
      </c>
      <c r="Q77" s="94"/>
      <c r="R77" s="16"/>
      <c r="S77" s="5"/>
      <c r="T77" s="5"/>
      <c r="U77" s="132"/>
      <c r="W77" s="86">
        <f t="shared" si="36"/>
        <v>2030</v>
      </c>
      <c r="Y77" s="119"/>
      <c r="Z77" s="62"/>
      <c r="AA77" s="62"/>
      <c r="AB77" s="62"/>
      <c r="AC77" s="42"/>
      <c r="AD77" s="81"/>
      <c r="AE77" s="75"/>
      <c r="AF77" s="73" t="e">
        <f t="shared" si="37"/>
        <v>#DIV/0!</v>
      </c>
      <c r="AH77" s="86">
        <f t="shared" si="38"/>
        <v>2030</v>
      </c>
      <c r="AJ77" s="75"/>
      <c r="AK77" s="32"/>
      <c r="AL77" s="32"/>
      <c r="AM77" s="32"/>
      <c r="AN77" s="41"/>
      <c r="AO77" s="101"/>
      <c r="AP77" s="70">
        <f t="shared" si="39"/>
        <v>0</v>
      </c>
      <c r="AQ77" s="32"/>
      <c r="AR77" s="32"/>
      <c r="AS77" s="32"/>
      <c r="AT77" s="32"/>
      <c r="AU77" s="41"/>
      <c r="AV77" s="63">
        <f t="shared" si="40"/>
        <v>0</v>
      </c>
      <c r="AW77" s="90"/>
      <c r="AX77" s="68"/>
      <c r="AY77" s="68"/>
      <c r="AZ77" s="68"/>
      <c r="BA77" s="67"/>
      <c r="BB77" s="67"/>
      <c r="BC77" s="40">
        <f t="shared" si="41"/>
        <v>0</v>
      </c>
      <c r="BE77" s="86">
        <f t="shared" si="42"/>
        <v>2030</v>
      </c>
      <c r="BG77" s="75"/>
      <c r="BH77" s="32"/>
      <c r="BI77" s="32"/>
      <c r="BJ77" s="41"/>
      <c r="BK77" s="31"/>
      <c r="BL77" s="32"/>
      <c r="BM77" s="32"/>
      <c r="BN77" s="42"/>
      <c r="BO77" s="29"/>
      <c r="BP77" s="28"/>
      <c r="BQ77" s="28"/>
      <c r="BR77" s="28"/>
      <c r="BS77" s="30"/>
      <c r="BU77" s="54"/>
      <c r="BV77" s="95"/>
      <c r="BW77" s="6"/>
      <c r="BX77" s="7"/>
      <c r="BZ77" s="6"/>
      <c r="CA77" s="7"/>
      <c r="CC77" s="6"/>
      <c r="CD77" s="7"/>
      <c r="CF77" s="6"/>
      <c r="CG77" s="7"/>
    </row>
    <row r="78" spans="41:85" ht="12.75">
      <c r="AO78" s="77"/>
      <c r="AV78" s="77"/>
      <c r="BC78" s="77"/>
      <c r="BO78" s="77"/>
      <c r="BW78" s="6"/>
      <c r="BX78" s="7"/>
      <c r="BZ78" s="6"/>
      <c r="CA78" s="7"/>
      <c r="CC78" s="6"/>
      <c r="CD78" s="7"/>
      <c r="CF78" s="6"/>
      <c r="CG78" s="7"/>
    </row>
    <row r="79" spans="41:85" ht="12.75">
      <c r="AO79" s="77"/>
      <c r="AV79" s="77"/>
      <c r="BC79" s="77"/>
      <c r="BO79" s="77"/>
      <c r="BW79" s="6"/>
      <c r="BX79" s="7"/>
      <c r="BZ79" s="6"/>
      <c r="CA79" s="7"/>
      <c r="CC79" s="6"/>
      <c r="CD79" s="7"/>
      <c r="CF79" s="6"/>
      <c r="CG79" s="7"/>
    </row>
    <row r="80" spans="41:85" ht="12.75">
      <c r="AO80" s="77"/>
      <c r="AV80" s="77"/>
      <c r="BC80" s="77"/>
      <c r="BO80" s="77"/>
      <c r="BW80" s="6"/>
      <c r="BX80" s="7"/>
      <c r="BZ80" s="6"/>
      <c r="CA80" s="7"/>
      <c r="CC80" s="6"/>
      <c r="CD80" s="7"/>
      <c r="CF80" s="6"/>
      <c r="CG80" s="7"/>
    </row>
    <row r="81" spans="41:85" ht="12.75">
      <c r="AO81" s="77"/>
      <c r="AV81" s="77"/>
      <c r="BC81" s="77"/>
      <c r="BO81" s="77"/>
      <c r="BW81" s="6"/>
      <c r="BX81" s="7"/>
      <c r="BZ81" s="6"/>
      <c r="CA81" s="7"/>
      <c r="CC81" s="6"/>
      <c r="CD81" s="7"/>
      <c r="CF81" s="6"/>
      <c r="CG81" s="7"/>
    </row>
    <row r="82" spans="41:85" ht="12.75">
      <c r="AO82" s="77"/>
      <c r="AV82" s="77"/>
      <c r="BC82" s="77"/>
      <c r="BO82" s="77"/>
      <c r="BW82" s="6"/>
      <c r="BX82" s="7"/>
      <c r="BZ82" s="6"/>
      <c r="CA82" s="7"/>
      <c r="CC82" s="6"/>
      <c r="CD82" s="7"/>
      <c r="CF82" s="6"/>
      <c r="CG82" s="7"/>
    </row>
    <row r="83" spans="41:85" ht="12.75">
      <c r="AO83" s="77"/>
      <c r="AV83" s="77"/>
      <c r="BC83" s="77"/>
      <c r="BO83" s="77"/>
      <c r="BW83" s="6"/>
      <c r="BX83" s="7"/>
      <c r="BZ83" s="6"/>
      <c r="CA83" s="7"/>
      <c r="CC83" s="6"/>
      <c r="CD83" s="7"/>
      <c r="CF83" s="6"/>
      <c r="CG83" s="7"/>
    </row>
    <row r="84" spans="75:85" ht="12.75">
      <c r="BW84" s="6"/>
      <c r="BX84" s="7"/>
      <c r="BZ84" s="6"/>
      <c r="CA84" s="7"/>
      <c r="CC84" s="6"/>
      <c r="CD84" s="7"/>
      <c r="CF84" s="6"/>
      <c r="CG84" s="7"/>
    </row>
    <row r="85" spans="75:85" ht="12.75">
      <c r="BW85" s="6"/>
      <c r="BX85" s="7"/>
      <c r="BZ85" s="6"/>
      <c r="CA85" s="7"/>
      <c r="CC85" s="6"/>
      <c r="CD85" s="7"/>
      <c r="CF85" s="6"/>
      <c r="CG85" s="7"/>
    </row>
    <row r="86" spans="75:85" ht="12.75">
      <c r="BW86" s="6"/>
      <c r="BX86" s="7"/>
      <c r="BZ86" s="6"/>
      <c r="CA86" s="7"/>
      <c r="CC86" s="6"/>
      <c r="CD86" s="7"/>
      <c r="CF86" s="6"/>
      <c r="CG86" s="7"/>
    </row>
    <row r="87" spans="75:85" ht="12.75">
      <c r="BW87" s="6"/>
      <c r="BX87" s="7"/>
      <c r="BZ87" s="6"/>
      <c r="CA87" s="7"/>
      <c r="CC87" s="6"/>
      <c r="CD87" s="7"/>
      <c r="CF87" s="6"/>
      <c r="CG87" s="7"/>
    </row>
    <row r="88" spans="75:85" ht="12.75">
      <c r="BW88" s="6"/>
      <c r="BX88" s="7"/>
      <c r="BZ88" s="6"/>
      <c r="CA88" s="7"/>
      <c r="CC88" s="6"/>
      <c r="CD88" s="7"/>
      <c r="CF88" s="6"/>
      <c r="CG88" s="7"/>
    </row>
    <row r="89" spans="75:85" ht="12.75">
      <c r="BW89" s="6"/>
      <c r="BX89" s="7"/>
      <c r="BZ89" s="6"/>
      <c r="CA89" s="7"/>
      <c r="CC89" s="6"/>
      <c r="CD89" s="7"/>
      <c r="CF89" s="6"/>
      <c r="CG89" s="7"/>
    </row>
    <row r="90" spans="75:85" ht="12.75">
      <c r="BW90" s="6"/>
      <c r="BX90" s="7"/>
      <c r="BZ90" s="6"/>
      <c r="CA90" s="7"/>
      <c r="CC90" s="6"/>
      <c r="CD90" s="7"/>
      <c r="CF90" s="6"/>
      <c r="CG90" s="7"/>
    </row>
    <row r="91" spans="75:85" ht="12.75">
      <c r="BW91" s="6"/>
      <c r="BX91" s="7"/>
      <c r="BZ91" s="6"/>
      <c r="CA91" s="7"/>
      <c r="CC91" s="6"/>
      <c r="CD91" s="7"/>
      <c r="CF91" s="6"/>
      <c r="CG91" s="7"/>
    </row>
    <row r="92" spans="75:85" ht="12.75">
      <c r="BW92" s="6"/>
      <c r="BX92" s="7"/>
      <c r="BZ92" s="6"/>
      <c r="CA92" s="7"/>
      <c r="CC92" s="6"/>
      <c r="CD92" s="7"/>
      <c r="CF92" s="6"/>
      <c r="CG92" s="7"/>
    </row>
    <row r="93" spans="75:85" ht="12.75">
      <c r="BW93" s="6"/>
      <c r="BX93" s="7"/>
      <c r="BZ93" s="6"/>
      <c r="CA93" s="7"/>
      <c r="CC93" s="6"/>
      <c r="CD93" s="7"/>
      <c r="CF93" s="6"/>
      <c r="CG93" s="7"/>
    </row>
    <row r="94" spans="75:85" ht="12.75">
      <c r="BW94" s="6"/>
      <c r="BX94" s="7"/>
      <c r="BZ94" s="6"/>
      <c r="CA94" s="7"/>
      <c r="CC94" s="6"/>
      <c r="CD94" s="7"/>
      <c r="CF94" s="6"/>
      <c r="CG94" s="7"/>
    </row>
    <row r="95" spans="75:85" ht="12.75">
      <c r="BW95" s="6"/>
      <c r="BX95" s="7"/>
      <c r="BZ95" s="6"/>
      <c r="CA95" s="7"/>
      <c r="CC95" s="6"/>
      <c r="CD95" s="7"/>
      <c r="CF95" s="6"/>
      <c r="CG95" s="7"/>
    </row>
    <row r="96" spans="75:85" ht="12.75">
      <c r="BW96" s="6"/>
      <c r="BX96" s="7"/>
      <c r="BZ96" s="6"/>
      <c r="CA96" s="7"/>
      <c r="CC96" s="6"/>
      <c r="CD96" s="7"/>
      <c r="CF96" s="6"/>
      <c r="CG96" s="7"/>
    </row>
    <row r="97" spans="75:85" ht="12.75">
      <c r="BW97" s="6"/>
      <c r="BX97" s="7"/>
      <c r="BZ97" s="6"/>
      <c r="CA97" s="7"/>
      <c r="CC97" s="6"/>
      <c r="CD97" s="7"/>
      <c r="CF97" s="6"/>
      <c r="CG97" s="7"/>
    </row>
    <row r="98" spans="75:85" ht="12.75">
      <c r="BW98" s="6"/>
      <c r="BX98" s="7"/>
      <c r="BZ98" s="6"/>
      <c r="CA98" s="7"/>
      <c r="CC98" s="6"/>
      <c r="CD98" s="7"/>
      <c r="CF98" s="6"/>
      <c r="CG98" s="7"/>
    </row>
    <row r="99" spans="75:85" ht="12.75">
      <c r="BW99" s="6"/>
      <c r="BX99" s="7"/>
      <c r="BZ99" s="6"/>
      <c r="CA99" s="7"/>
      <c r="CC99" s="6"/>
      <c r="CD99" s="7"/>
      <c r="CF99" s="6"/>
      <c r="CG99" s="7"/>
    </row>
    <row r="100" spans="75:85" ht="12.75">
      <c r="BW100" s="6"/>
      <c r="BX100" s="7"/>
      <c r="BZ100" s="6"/>
      <c r="CA100" s="7"/>
      <c r="CC100" s="6"/>
      <c r="CD100" s="7"/>
      <c r="CF100" s="6"/>
      <c r="CG100" s="7"/>
    </row>
    <row r="101" spans="75:85" ht="12.75">
      <c r="BW101" s="6"/>
      <c r="BX101" s="7"/>
      <c r="BZ101" s="6"/>
      <c r="CA101" s="7"/>
      <c r="CC101" s="6"/>
      <c r="CD101" s="7"/>
      <c r="CF101" s="6"/>
      <c r="CG101" s="7"/>
    </row>
    <row r="102" spans="75:85" ht="12.75">
      <c r="BW102" s="6"/>
      <c r="BX102" s="7"/>
      <c r="BZ102" s="6"/>
      <c r="CA102" s="7"/>
      <c r="CC102" s="6"/>
      <c r="CD102" s="7"/>
      <c r="CF102" s="6"/>
      <c r="CG102" s="7"/>
    </row>
    <row r="103" spans="75:85" ht="12.75">
      <c r="BW103" s="6"/>
      <c r="BX103" s="7"/>
      <c r="BZ103" s="6"/>
      <c r="CA103" s="7"/>
      <c r="CC103" s="6"/>
      <c r="CD103" s="7"/>
      <c r="CF103" s="6"/>
      <c r="CG103" s="7"/>
    </row>
    <row r="104" spans="75:85" ht="12.75">
      <c r="BW104" s="6"/>
      <c r="BX104" s="7"/>
      <c r="BZ104" s="6"/>
      <c r="CA104" s="7"/>
      <c r="CC104" s="6"/>
      <c r="CD104" s="7"/>
      <c r="CF104" s="6"/>
      <c r="CG104" s="7"/>
    </row>
    <row r="105" spans="75:85" ht="12.75">
      <c r="BW105" s="6"/>
      <c r="BX105" s="7"/>
      <c r="BZ105" s="6"/>
      <c r="CA105" s="7"/>
      <c r="CC105" s="6"/>
      <c r="CD105" s="7"/>
      <c r="CF105" s="6"/>
      <c r="CG105" s="7"/>
    </row>
    <row r="106" spans="75:85" ht="12.75">
      <c r="BW106" s="6"/>
      <c r="BX106" s="7"/>
      <c r="BZ106" s="6"/>
      <c r="CA106" s="7"/>
      <c r="CC106" s="6"/>
      <c r="CD106" s="7"/>
      <c r="CF106" s="6"/>
      <c r="CG106" s="7"/>
    </row>
    <row r="107" spans="75:85" ht="12.75">
      <c r="BW107" s="6"/>
      <c r="BX107" s="7"/>
      <c r="BZ107" s="6"/>
      <c r="CA107" s="7"/>
      <c r="CC107" s="6"/>
      <c r="CD107" s="7"/>
      <c r="CF107" s="6"/>
      <c r="CG107" s="7"/>
    </row>
    <row r="108" spans="75:85" ht="12.75">
      <c r="BW108" s="6"/>
      <c r="BX108" s="7"/>
      <c r="BZ108" s="6"/>
      <c r="CA108" s="7"/>
      <c r="CC108" s="6"/>
      <c r="CD108" s="7"/>
      <c r="CF108" s="6"/>
      <c r="CG108" s="7"/>
    </row>
    <row r="109" spans="75:85" ht="12.75">
      <c r="BW109" s="6"/>
      <c r="BX109" s="7"/>
      <c r="BZ109" s="6"/>
      <c r="CA109" s="7"/>
      <c r="CC109" s="6"/>
      <c r="CD109" s="7"/>
      <c r="CF109" s="6"/>
      <c r="CG109" s="7"/>
    </row>
    <row r="110" spans="75:85" ht="12.75">
      <c r="BW110" s="6"/>
      <c r="BX110" s="7"/>
      <c r="BZ110" s="6"/>
      <c r="CA110" s="7"/>
      <c r="CC110" s="6"/>
      <c r="CD110" s="7"/>
      <c r="CF110" s="6"/>
      <c r="CG110" s="7"/>
    </row>
    <row r="111" spans="75:85" ht="12.75">
      <c r="BW111" s="6"/>
      <c r="BX111" s="7"/>
      <c r="BZ111" s="6"/>
      <c r="CA111" s="7"/>
      <c r="CC111" s="6"/>
      <c r="CD111" s="7"/>
      <c r="CF111" s="6"/>
      <c r="CG111" s="7"/>
    </row>
    <row r="112" spans="75:85" ht="12.75">
      <c r="BW112" s="6"/>
      <c r="BX112" s="7"/>
      <c r="BZ112" s="6"/>
      <c r="CA112" s="7"/>
      <c r="CC112" s="6"/>
      <c r="CD112" s="7"/>
      <c r="CF112" s="6"/>
      <c r="CG112" s="7"/>
    </row>
    <row r="113" spans="75:85" ht="12.75">
      <c r="BW113" s="6"/>
      <c r="BX113" s="7"/>
      <c r="BZ113" s="6"/>
      <c r="CA113" s="7"/>
      <c r="CC113" s="6"/>
      <c r="CD113" s="7"/>
      <c r="CF113" s="6"/>
      <c r="CG113" s="7"/>
    </row>
    <row r="114" spans="75:85" ht="12.75">
      <c r="BW114" s="6"/>
      <c r="BX114" s="7"/>
      <c r="BZ114" s="6"/>
      <c r="CA114" s="7"/>
      <c r="CC114" s="6"/>
      <c r="CD114" s="7"/>
      <c r="CF114" s="6"/>
      <c r="CG114" s="7"/>
    </row>
    <row r="115" spans="75:85" ht="12.75">
      <c r="BW115" s="6"/>
      <c r="BX115" s="7"/>
      <c r="BZ115" s="6"/>
      <c r="CA115" s="7"/>
      <c r="CC115" s="6"/>
      <c r="CD115" s="7"/>
      <c r="CF115" s="6"/>
      <c r="CG115" s="7"/>
    </row>
    <row r="116" spans="75:85" ht="12.75">
      <c r="BW116" s="6"/>
      <c r="BX116" s="7"/>
      <c r="BZ116" s="6"/>
      <c r="CA116" s="7"/>
      <c r="CC116" s="6"/>
      <c r="CD116" s="7"/>
      <c r="CF116" s="6"/>
      <c r="CG116" s="7"/>
    </row>
    <row r="117" spans="75:85" ht="12.75">
      <c r="BW117" s="6"/>
      <c r="BX117" s="7"/>
      <c r="BZ117" s="6"/>
      <c r="CA117" s="7"/>
      <c r="CC117" s="6"/>
      <c r="CD117" s="7"/>
      <c r="CF117" s="6"/>
      <c r="CG117" s="7"/>
    </row>
    <row r="118" spans="75:85" ht="12.75">
      <c r="BW118" s="6"/>
      <c r="BX118" s="7"/>
      <c r="BZ118" s="6"/>
      <c r="CA118" s="7"/>
      <c r="CC118" s="6"/>
      <c r="CD118" s="7"/>
      <c r="CF118" s="6"/>
      <c r="CG118" s="7"/>
    </row>
    <row r="119" spans="75:85" ht="12.75">
      <c r="BW119" s="6"/>
      <c r="BX119" s="7"/>
      <c r="BZ119" s="6"/>
      <c r="CA119" s="7"/>
      <c r="CC119" s="6"/>
      <c r="CD119" s="7"/>
      <c r="CF119" s="6"/>
      <c r="CG119" s="7"/>
    </row>
    <row r="120" spans="75:85" ht="12.75">
      <c r="BW120" s="6"/>
      <c r="BX120" s="7"/>
      <c r="BZ120" s="6"/>
      <c r="CA120" s="7"/>
      <c r="CC120" s="6"/>
      <c r="CD120" s="7"/>
      <c r="CF120" s="6"/>
      <c r="CG120" s="7"/>
    </row>
    <row r="121" spans="75:85" ht="12.75">
      <c r="BW121" s="6"/>
      <c r="BX121" s="7"/>
      <c r="BZ121" s="6"/>
      <c r="CA121" s="7"/>
      <c r="CC121" s="6"/>
      <c r="CD121" s="7"/>
      <c r="CF121" s="6"/>
      <c r="CG121" s="7"/>
    </row>
    <row r="122" spans="75:85" ht="12.75">
      <c r="BW122" s="6"/>
      <c r="BX122" s="7"/>
      <c r="BZ122" s="6"/>
      <c r="CA122" s="7"/>
      <c r="CC122" s="6"/>
      <c r="CD122" s="7"/>
      <c r="CF122" s="6"/>
      <c r="CG122" s="7"/>
    </row>
    <row r="123" spans="75:85" ht="12.75">
      <c r="BW123" s="6"/>
      <c r="BX123" s="7"/>
      <c r="BZ123" s="6"/>
      <c r="CA123" s="7"/>
      <c r="CC123" s="6"/>
      <c r="CD123" s="7"/>
      <c r="CF123" s="6"/>
      <c r="CG123" s="7"/>
    </row>
    <row r="124" spans="75:85" ht="12.75">
      <c r="BW124" s="6"/>
      <c r="BX124" s="7"/>
      <c r="BZ124" s="6"/>
      <c r="CA124" s="7"/>
      <c r="CC124" s="6"/>
      <c r="CD124" s="7"/>
      <c r="CF124" s="6"/>
      <c r="CG124" s="7"/>
    </row>
    <row r="125" spans="75:85" ht="12.75">
      <c r="BW125" s="6"/>
      <c r="BX125" s="7"/>
      <c r="BZ125" s="6"/>
      <c r="CA125" s="7"/>
      <c r="CC125" s="6"/>
      <c r="CD125" s="7"/>
      <c r="CF125" s="6"/>
      <c r="CG125" s="7"/>
    </row>
    <row r="126" spans="75:85" ht="12.75">
      <c r="BW126" s="6"/>
      <c r="BX126" s="7"/>
      <c r="BZ126" s="6"/>
      <c r="CA126" s="7"/>
      <c r="CC126" s="6"/>
      <c r="CD126" s="7"/>
      <c r="CF126" s="6"/>
      <c r="CG126" s="7"/>
    </row>
    <row r="127" spans="75:85" ht="12.75">
      <c r="BW127" s="6"/>
      <c r="BX127" s="7"/>
      <c r="BZ127" s="6"/>
      <c r="CA127" s="7"/>
      <c r="CC127" s="6"/>
      <c r="CD127" s="7"/>
      <c r="CF127" s="6"/>
      <c r="CG127" s="7"/>
    </row>
    <row r="128" spans="75:85" ht="12.75">
      <c r="BW128" s="6"/>
      <c r="BX128" s="7"/>
      <c r="BZ128" s="6"/>
      <c r="CA128" s="7"/>
      <c r="CC128" s="6"/>
      <c r="CD128" s="7"/>
      <c r="CF128" s="6"/>
      <c r="CG128" s="7"/>
    </row>
    <row r="129" spans="75:85" ht="12.75">
      <c r="BW129" s="6"/>
      <c r="BX129" s="7"/>
      <c r="BZ129" s="6"/>
      <c r="CA129" s="7"/>
      <c r="CC129" s="6"/>
      <c r="CD129" s="7"/>
      <c r="CF129" s="6"/>
      <c r="CG129" s="7"/>
    </row>
    <row r="130" spans="75:85" ht="12.75">
      <c r="BW130" s="6"/>
      <c r="BX130" s="7"/>
      <c r="BZ130" s="6"/>
      <c r="CA130" s="7"/>
      <c r="CC130" s="6"/>
      <c r="CD130" s="7"/>
      <c r="CF130" s="6"/>
      <c r="CG130" s="7"/>
    </row>
    <row r="131" spans="75:85" ht="12.75">
      <c r="BW131" s="6"/>
      <c r="BX131" s="7"/>
      <c r="BZ131" s="6"/>
      <c r="CA131" s="7"/>
      <c r="CC131" s="6"/>
      <c r="CD131" s="7"/>
      <c r="CF131" s="6"/>
      <c r="CG131" s="7"/>
    </row>
    <row r="132" spans="75:85" ht="12.75">
      <c r="BW132" s="6"/>
      <c r="BX132" s="7"/>
      <c r="BZ132" s="6"/>
      <c r="CA132" s="7"/>
      <c r="CC132" s="6"/>
      <c r="CD132" s="7"/>
      <c r="CF132" s="6"/>
      <c r="CG132" s="7"/>
    </row>
    <row r="133" spans="75:85" ht="12.75">
      <c r="BW133" s="6"/>
      <c r="BX133" s="7"/>
      <c r="BZ133" s="6"/>
      <c r="CA133" s="7"/>
      <c r="CC133" s="6"/>
      <c r="CD133" s="7"/>
      <c r="CF133" s="6"/>
      <c r="CG133" s="7"/>
    </row>
    <row r="134" spans="75:85" ht="12.75">
      <c r="BW134" s="6"/>
      <c r="BX134" s="7"/>
      <c r="BZ134" s="6"/>
      <c r="CA134" s="7"/>
      <c r="CC134" s="6"/>
      <c r="CD134" s="7"/>
      <c r="CF134" s="6"/>
      <c r="CG134" s="7"/>
    </row>
    <row r="135" spans="75:85" ht="12.75">
      <c r="BW135" s="6"/>
      <c r="BX135" s="7"/>
      <c r="BZ135" s="6"/>
      <c r="CA135" s="7"/>
      <c r="CC135" s="6"/>
      <c r="CD135" s="7"/>
      <c r="CF135" s="6"/>
      <c r="CG135" s="7"/>
    </row>
    <row r="136" spans="75:85" ht="12.75">
      <c r="BW136" s="6"/>
      <c r="BX136" s="7"/>
      <c r="BZ136" s="6"/>
      <c r="CA136" s="7"/>
      <c r="CC136" s="6"/>
      <c r="CD136" s="7"/>
      <c r="CF136" s="6"/>
      <c r="CG136" s="7"/>
    </row>
    <row r="137" spans="75:85" ht="12.75">
      <c r="BW137" s="6"/>
      <c r="BX137" s="7"/>
      <c r="BZ137" s="6"/>
      <c r="CA137" s="7"/>
      <c r="CC137" s="6"/>
      <c r="CD137" s="7"/>
      <c r="CF137" s="6"/>
      <c r="CG137" s="7"/>
    </row>
    <row r="138" spans="75:85" ht="12.75">
      <c r="BW138" s="6"/>
      <c r="BX138" s="7"/>
      <c r="BZ138" s="6"/>
      <c r="CA138" s="7"/>
      <c r="CC138" s="6"/>
      <c r="CD138" s="7"/>
      <c r="CF138" s="6"/>
      <c r="CG138" s="7"/>
    </row>
    <row r="139" spans="75:85" ht="12.75">
      <c r="BW139" s="6"/>
      <c r="BX139" s="7"/>
      <c r="BZ139" s="6"/>
      <c r="CA139" s="7"/>
      <c r="CC139" s="6"/>
      <c r="CD139" s="7"/>
      <c r="CF139" s="6"/>
      <c r="CG139" s="7"/>
    </row>
    <row r="140" spans="75:85" ht="12.75">
      <c r="BW140" s="6"/>
      <c r="BX140" s="7"/>
      <c r="BZ140" s="6"/>
      <c r="CA140" s="7"/>
      <c r="CC140" s="6"/>
      <c r="CD140" s="7"/>
      <c r="CF140" s="6"/>
      <c r="CG140" s="7"/>
    </row>
    <row r="141" spans="75:85" ht="12.75">
      <c r="BW141" s="6"/>
      <c r="BX141" s="7"/>
      <c r="BZ141" s="6"/>
      <c r="CA141" s="7"/>
      <c r="CC141" s="6"/>
      <c r="CD141" s="7"/>
      <c r="CF141" s="6"/>
      <c r="CG141" s="7"/>
    </row>
    <row r="142" spans="75:85" ht="12.75">
      <c r="BW142" s="6"/>
      <c r="BX142" s="7"/>
      <c r="BZ142" s="6"/>
      <c r="CA142" s="7"/>
      <c r="CC142" s="6"/>
      <c r="CD142" s="7"/>
      <c r="CF142" s="6"/>
      <c r="CG142" s="7"/>
    </row>
    <row r="143" spans="75:85" ht="12.75">
      <c r="BW143" s="6"/>
      <c r="BX143" s="7"/>
      <c r="BZ143" s="6"/>
      <c r="CA143" s="7"/>
      <c r="CC143" s="6"/>
      <c r="CD143" s="7"/>
      <c r="CF143" s="6"/>
      <c r="CG143" s="7"/>
    </row>
    <row r="144" spans="75:85" ht="12.75">
      <c r="BW144" s="6"/>
      <c r="BX144" s="7"/>
      <c r="BZ144" s="6"/>
      <c r="CA144" s="7"/>
      <c r="CC144" s="6"/>
      <c r="CD144" s="7"/>
      <c r="CF144" s="6"/>
      <c r="CG144" s="7"/>
    </row>
    <row r="145" spans="75:85" ht="12.75">
      <c r="BW145" s="6"/>
      <c r="BX145" s="7"/>
      <c r="BZ145" s="6"/>
      <c r="CA145" s="7"/>
      <c r="CC145" s="6"/>
      <c r="CD145" s="7"/>
      <c r="CF145" s="6"/>
      <c r="CG145" s="7"/>
    </row>
    <row r="146" spans="75:85" ht="12.75">
      <c r="BW146" s="6"/>
      <c r="BX146" s="7"/>
      <c r="BZ146" s="6"/>
      <c r="CA146" s="7"/>
      <c r="CC146" s="6"/>
      <c r="CD146" s="7"/>
      <c r="CF146" s="6"/>
      <c r="CG146" s="7"/>
    </row>
    <row r="147" spans="75:85" ht="12.75">
      <c r="BW147" s="6"/>
      <c r="BX147" s="7"/>
      <c r="BZ147" s="6"/>
      <c r="CA147" s="7"/>
      <c r="CC147" s="6"/>
      <c r="CD147" s="7"/>
      <c r="CF147" s="6"/>
      <c r="CG147" s="7"/>
    </row>
    <row r="148" spans="75:85" ht="12.75">
      <c r="BW148" s="6"/>
      <c r="BX148" s="7"/>
      <c r="BZ148" s="6"/>
      <c r="CA148" s="7"/>
      <c r="CC148" s="6"/>
      <c r="CD148" s="7"/>
      <c r="CF148" s="6"/>
      <c r="CG148" s="7"/>
    </row>
    <row r="149" spans="75:85" ht="12.75">
      <c r="BW149" s="6"/>
      <c r="BX149" s="7"/>
      <c r="BZ149" s="6"/>
      <c r="CA149" s="7"/>
      <c r="CC149" s="6"/>
      <c r="CD149" s="7"/>
      <c r="CF149" s="6"/>
      <c r="CG149" s="7"/>
    </row>
    <row r="150" spans="75:85" ht="12.75">
      <c r="BW150" s="6"/>
      <c r="BX150" s="7"/>
      <c r="BZ150" s="6"/>
      <c r="CA150" s="7"/>
      <c r="CC150" s="6"/>
      <c r="CD150" s="7"/>
      <c r="CF150" s="6"/>
      <c r="CG150" s="7"/>
    </row>
    <row r="151" spans="75:85" ht="12.75">
      <c r="BW151" s="6"/>
      <c r="BX151" s="7"/>
      <c r="BZ151" s="6"/>
      <c r="CA151" s="7"/>
      <c r="CC151" s="6"/>
      <c r="CD151" s="7"/>
      <c r="CF151" s="6"/>
      <c r="CG151" s="7"/>
    </row>
    <row r="152" spans="75:85" ht="12.75">
      <c r="BW152" s="6"/>
      <c r="BX152" s="7"/>
      <c r="BZ152" s="6"/>
      <c r="CA152" s="7"/>
      <c r="CC152" s="6"/>
      <c r="CD152" s="7"/>
      <c r="CF152" s="6"/>
      <c r="CG152" s="7"/>
    </row>
    <row r="153" spans="75:85" ht="12.75">
      <c r="BW153" s="6"/>
      <c r="BX153" s="7"/>
      <c r="BZ153" s="6"/>
      <c r="CA153" s="7"/>
      <c r="CC153" s="6"/>
      <c r="CD153" s="7"/>
      <c r="CF153" s="6"/>
      <c r="CG153" s="7"/>
    </row>
    <row r="154" spans="75:85" ht="12.75">
      <c r="BW154" s="6"/>
      <c r="BX154" s="7"/>
      <c r="BZ154" s="6"/>
      <c r="CA154" s="7"/>
      <c r="CC154" s="6"/>
      <c r="CD154" s="7"/>
      <c r="CF154" s="6"/>
      <c r="CG154" s="7"/>
    </row>
    <row r="155" spans="75:85" ht="12.75">
      <c r="BW155" s="6"/>
      <c r="BX155" s="7"/>
      <c r="BZ155" s="6"/>
      <c r="CA155" s="7"/>
      <c r="CC155" s="6"/>
      <c r="CD155" s="7"/>
      <c r="CF155" s="6"/>
      <c r="CG155" s="7"/>
    </row>
    <row r="156" spans="75:85" ht="12.75">
      <c r="BW156" s="6"/>
      <c r="BX156" s="7"/>
      <c r="BZ156" s="6"/>
      <c r="CA156" s="7"/>
      <c r="CC156" s="6"/>
      <c r="CD156" s="7"/>
      <c r="CF156" s="6"/>
      <c r="CG156" s="7"/>
    </row>
    <row r="157" spans="75:85" ht="12.75">
      <c r="BW157" s="6"/>
      <c r="BX157" s="7"/>
      <c r="BZ157" s="6"/>
      <c r="CA157" s="7"/>
      <c r="CC157" s="6"/>
      <c r="CD157" s="7"/>
      <c r="CF157" s="6"/>
      <c r="CG157" s="7"/>
    </row>
    <row r="158" spans="75:85" ht="12.75">
      <c r="BW158" s="6"/>
      <c r="BX158" s="7"/>
      <c r="BZ158" s="6"/>
      <c r="CA158" s="7"/>
      <c r="CC158" s="6"/>
      <c r="CD158" s="7"/>
      <c r="CF158" s="6"/>
      <c r="CG158" s="7"/>
    </row>
    <row r="159" spans="75:85" ht="12.75">
      <c r="BW159" s="6"/>
      <c r="BX159" s="7"/>
      <c r="BZ159" s="6"/>
      <c r="CA159" s="7"/>
      <c r="CC159" s="6"/>
      <c r="CD159" s="7"/>
      <c r="CF159" s="6"/>
      <c r="CG159" s="7"/>
    </row>
    <row r="160" spans="75:85" ht="12.75">
      <c r="BW160" s="6"/>
      <c r="BX160" s="7"/>
      <c r="BZ160" s="6"/>
      <c r="CA160" s="7"/>
      <c r="CC160" s="6"/>
      <c r="CD160" s="7"/>
      <c r="CF160" s="6"/>
      <c r="CG160" s="7"/>
    </row>
    <row r="161" spans="75:85" ht="12.75">
      <c r="BW161" s="6"/>
      <c r="BX161" s="7"/>
      <c r="BZ161" s="6"/>
      <c r="CA161" s="7"/>
      <c r="CC161" s="6"/>
      <c r="CD161" s="7"/>
      <c r="CF161" s="6"/>
      <c r="CG161" s="7"/>
    </row>
    <row r="162" spans="75:85" ht="12.75">
      <c r="BW162" s="6"/>
      <c r="BX162" s="7"/>
      <c r="BZ162" s="6"/>
      <c r="CA162" s="7"/>
      <c r="CC162" s="6"/>
      <c r="CD162" s="7"/>
      <c r="CF162" s="6"/>
      <c r="CG162" s="7"/>
    </row>
    <row r="163" spans="75:85" ht="12.75">
      <c r="BW163" s="6"/>
      <c r="BX163" s="7"/>
      <c r="BZ163" s="6"/>
      <c r="CA163" s="7"/>
      <c r="CC163" s="6"/>
      <c r="CD163" s="7"/>
      <c r="CF163" s="6"/>
      <c r="CG163" s="7"/>
    </row>
    <row r="164" spans="75:85" ht="12.75">
      <c r="BW164" s="6"/>
      <c r="BX164" s="7"/>
      <c r="BZ164" s="6"/>
      <c r="CA164" s="7"/>
      <c r="CC164" s="6"/>
      <c r="CD164" s="7"/>
      <c r="CF164" s="6"/>
      <c r="CG164" s="7"/>
    </row>
    <row r="165" spans="75:85" ht="12.75">
      <c r="BW165" s="6"/>
      <c r="BX165" s="7"/>
      <c r="BZ165" s="6"/>
      <c r="CA165" s="7"/>
      <c r="CC165" s="6"/>
      <c r="CD165" s="7"/>
      <c r="CF165" s="6"/>
      <c r="CG165" s="7"/>
    </row>
    <row r="166" spans="75:85" ht="12.75">
      <c r="BW166" s="6"/>
      <c r="BX166" s="7"/>
      <c r="BZ166" s="6"/>
      <c r="CA166" s="7"/>
      <c r="CC166" s="6"/>
      <c r="CD166" s="7"/>
      <c r="CF166" s="6"/>
      <c r="CG166" s="7"/>
    </row>
    <row r="167" spans="75:85" ht="12.75">
      <c r="BW167" s="6"/>
      <c r="BX167" s="7"/>
      <c r="BZ167" s="6"/>
      <c r="CA167" s="7"/>
      <c r="CC167" s="6"/>
      <c r="CD167" s="7"/>
      <c r="CF167" s="6"/>
      <c r="CG167" s="7"/>
    </row>
    <row r="168" spans="75:85" ht="12.75">
      <c r="BW168" s="6"/>
      <c r="BX168" s="7"/>
      <c r="BZ168" s="6"/>
      <c r="CA168" s="7"/>
      <c r="CC168" s="6"/>
      <c r="CD168" s="7"/>
      <c r="CF168" s="6"/>
      <c r="CG168" s="7"/>
    </row>
    <row r="169" spans="75:85" ht="12.75">
      <c r="BW169" s="6"/>
      <c r="BX169" s="7"/>
      <c r="BZ169" s="6"/>
      <c r="CA169" s="7"/>
      <c r="CC169" s="6"/>
      <c r="CD169" s="7"/>
      <c r="CF169" s="6"/>
      <c r="CG169" s="7"/>
    </row>
    <row r="170" spans="75:85" ht="12.75">
      <c r="BW170" s="6"/>
      <c r="BX170" s="7"/>
      <c r="BZ170" s="6"/>
      <c r="CA170" s="7"/>
      <c r="CC170" s="6"/>
      <c r="CD170" s="7"/>
      <c r="CF170" s="6"/>
      <c r="CG170" s="7"/>
    </row>
    <row r="171" spans="75:85" ht="12.75">
      <c r="BW171" s="6"/>
      <c r="BX171" s="7"/>
      <c r="BZ171" s="6"/>
      <c r="CA171" s="7"/>
      <c r="CC171" s="6"/>
      <c r="CD171" s="7"/>
      <c r="CF171" s="6"/>
      <c r="CG171" s="7"/>
    </row>
    <row r="172" spans="75:85" ht="12.75">
      <c r="BW172" s="6"/>
      <c r="BX172" s="7"/>
      <c r="BZ172" s="6"/>
      <c r="CA172" s="7"/>
      <c r="CC172" s="6"/>
      <c r="CD172" s="7"/>
      <c r="CF172" s="6"/>
      <c r="CG172" s="7"/>
    </row>
    <row r="173" spans="75:85" ht="12.75">
      <c r="BW173" s="6"/>
      <c r="BX173" s="7"/>
      <c r="BZ173" s="6"/>
      <c r="CA173" s="7"/>
      <c r="CC173" s="6"/>
      <c r="CD173" s="7"/>
      <c r="CF173" s="6"/>
      <c r="CG173" s="7"/>
    </row>
    <row r="174" spans="75:85" ht="12.75">
      <c r="BW174" s="6"/>
      <c r="BX174" s="7"/>
      <c r="BZ174" s="6"/>
      <c r="CA174" s="7"/>
      <c r="CC174" s="6"/>
      <c r="CD174" s="7"/>
      <c r="CF174" s="6"/>
      <c r="CG174" s="7"/>
    </row>
    <row r="175" spans="75:85" ht="12.75">
      <c r="BW175" s="6"/>
      <c r="BX175" s="7"/>
      <c r="BZ175" s="6"/>
      <c r="CA175" s="7"/>
      <c r="CC175" s="6"/>
      <c r="CD175" s="7"/>
      <c r="CF175" s="6"/>
      <c r="CG175" s="7"/>
    </row>
    <row r="176" spans="75:85" ht="12.75">
      <c r="BW176" s="6"/>
      <c r="BX176" s="7"/>
      <c r="BZ176" s="6"/>
      <c r="CA176" s="7"/>
      <c r="CC176" s="6"/>
      <c r="CD176" s="7"/>
      <c r="CF176" s="6"/>
      <c r="CG176" s="7"/>
    </row>
    <row r="177" spans="75:85" ht="12.75">
      <c r="BW177" s="6"/>
      <c r="BX177" s="7"/>
      <c r="BZ177" s="6"/>
      <c r="CA177" s="7"/>
      <c r="CC177" s="6"/>
      <c r="CD177" s="7"/>
      <c r="CF177" s="6"/>
      <c r="CG177" s="7"/>
    </row>
    <row r="178" spans="75:85" ht="12.75">
      <c r="BW178" s="6"/>
      <c r="BX178" s="7"/>
      <c r="BZ178" s="6"/>
      <c r="CA178" s="7"/>
      <c r="CC178" s="6"/>
      <c r="CD178" s="7"/>
      <c r="CF178" s="6"/>
      <c r="CG178" s="7"/>
    </row>
    <row r="179" spans="75:85" ht="12.75">
      <c r="BW179" s="6"/>
      <c r="BX179" s="7"/>
      <c r="BZ179" s="6"/>
      <c r="CA179" s="7"/>
      <c r="CC179" s="6"/>
      <c r="CD179" s="7"/>
      <c r="CF179" s="6"/>
      <c r="CG179" s="7"/>
    </row>
    <row r="180" spans="75:85" ht="12.75">
      <c r="BW180" s="6"/>
      <c r="BX180" s="7"/>
      <c r="BZ180" s="6"/>
      <c r="CA180" s="7"/>
      <c r="CC180" s="6"/>
      <c r="CD180" s="7"/>
      <c r="CF180" s="6"/>
      <c r="CG180" s="7"/>
    </row>
    <row r="181" spans="75:85" ht="12.75">
      <c r="BW181" s="6"/>
      <c r="BX181" s="7"/>
      <c r="BZ181" s="6"/>
      <c r="CA181" s="7"/>
      <c r="CC181" s="6"/>
      <c r="CD181" s="7"/>
      <c r="CF181" s="6"/>
      <c r="CG181" s="7"/>
    </row>
    <row r="182" spans="75:85" ht="12.75">
      <c r="BW182" s="6"/>
      <c r="BX182" s="7"/>
      <c r="BZ182" s="6"/>
      <c r="CA182" s="7"/>
      <c r="CC182" s="6"/>
      <c r="CD182" s="7"/>
      <c r="CF182" s="6"/>
      <c r="CG182" s="7"/>
    </row>
    <row r="183" spans="75:85" ht="12.75">
      <c r="BW183" s="6"/>
      <c r="BX183" s="7"/>
      <c r="BZ183" s="6"/>
      <c r="CA183" s="7"/>
      <c r="CC183" s="6"/>
      <c r="CD183" s="7"/>
      <c r="CF183" s="6"/>
      <c r="CG183" s="7"/>
    </row>
    <row r="184" spans="75:85" ht="12.75">
      <c r="BW184" s="6"/>
      <c r="BX184" s="7"/>
      <c r="BZ184" s="6"/>
      <c r="CA184" s="7"/>
      <c r="CC184" s="6"/>
      <c r="CD184" s="7"/>
      <c r="CF184" s="6"/>
      <c r="CG184" s="7"/>
    </row>
    <row r="185" spans="75:85" ht="12.75">
      <c r="BW185" s="6"/>
      <c r="BX185" s="7"/>
      <c r="BZ185" s="6"/>
      <c r="CA185" s="7"/>
      <c r="CC185" s="6"/>
      <c r="CD185" s="7"/>
      <c r="CF185" s="6"/>
      <c r="CG185" s="7"/>
    </row>
    <row r="186" spans="75:85" ht="12.75">
      <c r="BW186" s="6"/>
      <c r="BX186" s="7"/>
      <c r="BZ186" s="6"/>
      <c r="CA186" s="7"/>
      <c r="CC186" s="6"/>
      <c r="CD186" s="7"/>
      <c r="CF186" s="6"/>
      <c r="CG186" s="7"/>
    </row>
    <row r="187" spans="75:85" ht="12.75">
      <c r="BW187" s="6"/>
      <c r="BX187" s="7"/>
      <c r="BZ187" s="6"/>
      <c r="CA187" s="7"/>
      <c r="CC187" s="6"/>
      <c r="CD187" s="7"/>
      <c r="CF187" s="6"/>
      <c r="CG187" s="7"/>
    </row>
    <row r="188" spans="75:85" ht="12.75">
      <c r="BW188" s="6"/>
      <c r="BX188" s="7"/>
      <c r="BZ188" s="6"/>
      <c r="CA188" s="7"/>
      <c r="CC188" s="6"/>
      <c r="CD188" s="7"/>
      <c r="CF188" s="6"/>
      <c r="CG188" s="7"/>
    </row>
    <row r="189" spans="75:85" ht="12.75">
      <c r="BW189" s="6"/>
      <c r="BX189" s="7"/>
      <c r="BZ189" s="6"/>
      <c r="CA189" s="7"/>
      <c r="CC189" s="6"/>
      <c r="CD189" s="7"/>
      <c r="CF189" s="6"/>
      <c r="CG189" s="7"/>
    </row>
    <row r="190" spans="75:85" ht="12.75">
      <c r="BW190" s="6"/>
      <c r="BX190" s="7"/>
      <c r="BZ190" s="6"/>
      <c r="CA190" s="7"/>
      <c r="CC190" s="6"/>
      <c r="CD190" s="7"/>
      <c r="CF190" s="6"/>
      <c r="CG190" s="7"/>
    </row>
    <row r="191" spans="75:85" ht="12.75">
      <c r="BW191" s="6"/>
      <c r="BX191" s="7"/>
      <c r="BZ191" s="6"/>
      <c r="CA191" s="7"/>
      <c r="CC191" s="6"/>
      <c r="CD191" s="7"/>
      <c r="CF191" s="6"/>
      <c r="CG191" s="7"/>
    </row>
    <row r="192" spans="75:85" ht="12.75">
      <c r="BW192" s="6"/>
      <c r="BX192" s="7"/>
      <c r="BZ192" s="6"/>
      <c r="CA192" s="7"/>
      <c r="CC192" s="6"/>
      <c r="CD192" s="7"/>
      <c r="CF192" s="6"/>
      <c r="CG192" s="7"/>
    </row>
    <row r="193" spans="75:85" ht="12.75">
      <c r="BW193" s="6"/>
      <c r="BX193" s="7"/>
      <c r="BZ193" s="6"/>
      <c r="CA193" s="7"/>
      <c r="CC193" s="6"/>
      <c r="CD193" s="7"/>
      <c r="CF193" s="6"/>
      <c r="CG193" s="7"/>
    </row>
    <row r="194" spans="75:85" ht="12.75">
      <c r="BW194" s="6"/>
      <c r="BX194" s="7"/>
      <c r="BZ194" s="6"/>
      <c r="CA194" s="7"/>
      <c r="CC194" s="6"/>
      <c r="CD194" s="7"/>
      <c r="CF194" s="6"/>
      <c r="CG194" s="7"/>
    </row>
    <row r="195" spans="75:85" ht="12.75">
      <c r="BW195" s="6"/>
      <c r="BX195" s="7"/>
      <c r="BZ195" s="6"/>
      <c r="CA195" s="7"/>
      <c r="CC195" s="6"/>
      <c r="CD195" s="7"/>
      <c r="CF195" s="6"/>
      <c r="CG195" s="7"/>
    </row>
    <row r="196" spans="75:85" ht="12.75">
      <c r="BW196" s="6"/>
      <c r="BX196" s="7"/>
      <c r="BZ196" s="6"/>
      <c r="CA196" s="7"/>
      <c r="CC196" s="6"/>
      <c r="CD196" s="7"/>
      <c r="CF196" s="6"/>
      <c r="CG196" s="7"/>
    </row>
    <row r="197" spans="75:85" ht="12.75">
      <c r="BW197" s="6"/>
      <c r="BX197" s="7"/>
      <c r="BZ197" s="6"/>
      <c r="CA197" s="7"/>
      <c r="CC197" s="6"/>
      <c r="CD197" s="7"/>
      <c r="CF197" s="6"/>
      <c r="CG197" s="7"/>
    </row>
    <row r="198" spans="75:85" ht="12.75">
      <c r="BW198" s="6"/>
      <c r="BX198" s="7"/>
      <c r="BZ198" s="6"/>
      <c r="CA198" s="7"/>
      <c r="CC198" s="6"/>
      <c r="CD198" s="7"/>
      <c r="CF198" s="6"/>
      <c r="CG198" s="7"/>
    </row>
    <row r="199" spans="75:85" ht="12.75">
      <c r="BW199" s="6"/>
      <c r="BX199" s="7"/>
      <c r="BZ199" s="6"/>
      <c r="CA199" s="7"/>
      <c r="CC199" s="6"/>
      <c r="CD199" s="7"/>
      <c r="CF199" s="6"/>
      <c r="CG199" s="7"/>
    </row>
    <row r="200" spans="75:85" ht="12.75">
      <c r="BW200" s="6"/>
      <c r="BX200" s="7"/>
      <c r="BZ200" s="6"/>
      <c r="CA200" s="7"/>
      <c r="CC200" s="6"/>
      <c r="CD200" s="7"/>
      <c r="CF200" s="6"/>
      <c r="CG200" s="7"/>
    </row>
    <row r="201" spans="75:85" ht="12.75">
      <c r="BW201" s="6"/>
      <c r="BX201" s="7"/>
      <c r="BZ201" s="6"/>
      <c r="CA201" s="7"/>
      <c r="CC201" s="6"/>
      <c r="CD201" s="7"/>
      <c r="CF201" s="6"/>
      <c r="CG201" s="7"/>
    </row>
    <row r="202" spans="75:85" ht="12.75">
      <c r="BW202" s="6"/>
      <c r="BX202" s="7"/>
      <c r="BZ202" s="6"/>
      <c r="CA202" s="7"/>
      <c r="CC202" s="6"/>
      <c r="CD202" s="7"/>
      <c r="CF202" s="6"/>
      <c r="CG202" s="7"/>
    </row>
    <row r="203" spans="75:85" ht="12.75">
      <c r="BW203" s="6"/>
      <c r="BX203" s="7"/>
      <c r="BZ203" s="6"/>
      <c r="CA203" s="7"/>
      <c r="CC203" s="6"/>
      <c r="CD203" s="7"/>
      <c r="CF203" s="6"/>
      <c r="CG203" s="7"/>
    </row>
    <row r="204" spans="75:85" ht="12.75">
      <c r="BW204" s="6"/>
      <c r="BX204" s="7"/>
      <c r="BZ204" s="6"/>
      <c r="CA204" s="7"/>
      <c r="CC204" s="6"/>
      <c r="CD204" s="7"/>
      <c r="CF204" s="6"/>
      <c r="CG204" s="7"/>
    </row>
    <row r="205" spans="75:85" ht="12.75">
      <c r="BW205" s="6"/>
      <c r="BX205" s="7"/>
      <c r="BZ205" s="6"/>
      <c r="CA205" s="7"/>
      <c r="CC205" s="6"/>
      <c r="CD205" s="7"/>
      <c r="CF205" s="6"/>
      <c r="CG205" s="7"/>
    </row>
    <row r="206" spans="75:85" ht="12.75">
      <c r="BW206" s="6"/>
      <c r="BX206" s="7"/>
      <c r="BZ206" s="6"/>
      <c r="CA206" s="7"/>
      <c r="CC206" s="6"/>
      <c r="CD206" s="7"/>
      <c r="CF206" s="6"/>
      <c r="CG206" s="7"/>
    </row>
    <row r="207" spans="75:85" ht="12.75">
      <c r="BW207" s="6"/>
      <c r="BX207" s="7"/>
      <c r="BZ207" s="6"/>
      <c r="CA207" s="7"/>
      <c r="CC207" s="6"/>
      <c r="CD207" s="7"/>
      <c r="CF207" s="6"/>
      <c r="CG207" s="7"/>
    </row>
    <row r="208" spans="75:85" ht="12.75">
      <c r="BW208" s="6"/>
      <c r="BX208" s="7"/>
      <c r="BZ208" s="6"/>
      <c r="CA208" s="7"/>
      <c r="CC208" s="6"/>
      <c r="CD208" s="7"/>
      <c r="CF208" s="6"/>
      <c r="CG208" s="7"/>
    </row>
    <row r="209" spans="75:85" ht="12.75">
      <c r="BW209" s="6"/>
      <c r="BX209" s="7"/>
      <c r="BZ209" s="6"/>
      <c r="CA209" s="7"/>
      <c r="CC209" s="6"/>
      <c r="CD209" s="7"/>
      <c r="CF209" s="6"/>
      <c r="CG209" s="7"/>
    </row>
    <row r="210" spans="75:85" ht="12.75">
      <c r="BW210" s="6"/>
      <c r="BX210" s="7"/>
      <c r="BZ210" s="6"/>
      <c r="CA210" s="7"/>
      <c r="CC210" s="6"/>
      <c r="CD210" s="7"/>
      <c r="CF210" s="6"/>
      <c r="CG210" s="7"/>
    </row>
    <row r="211" spans="75:85" ht="12.75">
      <c r="BW211" s="6"/>
      <c r="BX211" s="7"/>
      <c r="BZ211" s="6"/>
      <c r="CA211" s="7"/>
      <c r="CC211" s="6"/>
      <c r="CD211" s="7"/>
      <c r="CF211" s="6"/>
      <c r="CG211" s="7"/>
    </row>
    <row r="212" spans="75:85" ht="12.75">
      <c r="BW212" s="6"/>
      <c r="BX212" s="7"/>
      <c r="BZ212" s="6"/>
      <c r="CA212" s="7"/>
      <c r="CC212" s="6"/>
      <c r="CD212" s="7"/>
      <c r="CF212" s="6"/>
      <c r="CG212" s="7"/>
    </row>
    <row r="213" spans="75:85" ht="12.75">
      <c r="BW213" s="6"/>
      <c r="BX213" s="7"/>
      <c r="BZ213" s="6"/>
      <c r="CA213" s="7"/>
      <c r="CC213" s="6"/>
      <c r="CD213" s="7"/>
      <c r="CF213" s="6"/>
      <c r="CG213" s="7"/>
    </row>
    <row r="214" spans="75:85" ht="12.75">
      <c r="BW214" s="6"/>
      <c r="BX214" s="7"/>
      <c r="BZ214" s="6"/>
      <c r="CA214" s="7"/>
      <c r="CC214" s="6"/>
      <c r="CD214" s="7"/>
      <c r="CF214" s="6"/>
      <c r="CG214" s="7"/>
    </row>
    <row r="215" spans="75:85" ht="12.75">
      <c r="BW215" s="6"/>
      <c r="BX215" s="7"/>
      <c r="BZ215" s="6"/>
      <c r="CA215" s="7"/>
      <c r="CC215" s="6"/>
      <c r="CD215" s="7"/>
      <c r="CF215" s="6"/>
      <c r="CG215" s="7"/>
    </row>
    <row r="216" spans="75:85" ht="12.75">
      <c r="BW216" s="6"/>
      <c r="BX216" s="7"/>
      <c r="BZ216" s="6"/>
      <c r="CA216" s="7"/>
      <c r="CC216" s="6"/>
      <c r="CD216" s="7"/>
      <c r="CF216" s="6"/>
      <c r="CG216" s="7"/>
    </row>
    <row r="217" spans="75:85" ht="12.75">
      <c r="BW217" s="6"/>
      <c r="BX217" s="7"/>
      <c r="BZ217" s="6"/>
      <c r="CA217" s="7"/>
      <c r="CC217" s="6"/>
      <c r="CD217" s="7"/>
      <c r="CF217" s="6"/>
      <c r="CG217" s="7"/>
    </row>
    <row r="218" spans="75:85" ht="12.75">
      <c r="BW218" s="6"/>
      <c r="BX218" s="7"/>
      <c r="BZ218" s="6"/>
      <c r="CA218" s="7"/>
      <c r="CC218" s="6"/>
      <c r="CD218" s="7"/>
      <c r="CF218" s="6"/>
      <c r="CG218" s="7"/>
    </row>
    <row r="219" spans="75:85" ht="12.75">
      <c r="BW219" s="6"/>
      <c r="BX219" s="7"/>
      <c r="BZ219" s="6"/>
      <c r="CA219" s="7"/>
      <c r="CC219" s="6"/>
      <c r="CD219" s="7"/>
      <c r="CF219" s="6"/>
      <c r="CG219" s="7"/>
    </row>
    <row r="220" spans="75:85" ht="12.75">
      <c r="BW220" s="6"/>
      <c r="BX220" s="7"/>
      <c r="BZ220" s="6"/>
      <c r="CA220" s="7"/>
      <c r="CC220" s="6"/>
      <c r="CD220" s="7"/>
      <c r="CF220" s="6"/>
      <c r="CG220" s="7"/>
    </row>
    <row r="221" spans="75:85" ht="12.75">
      <c r="BW221" s="6"/>
      <c r="BX221" s="7"/>
      <c r="BZ221" s="6"/>
      <c r="CA221" s="7"/>
      <c r="CC221" s="6"/>
      <c r="CD221" s="7"/>
      <c r="CF221" s="6"/>
      <c r="CG221" s="7"/>
    </row>
    <row r="222" spans="75:85" ht="12.75">
      <c r="BW222" s="6"/>
      <c r="BX222" s="7"/>
      <c r="BZ222" s="6"/>
      <c r="CA222" s="7"/>
      <c r="CC222" s="6"/>
      <c r="CD222" s="7"/>
      <c r="CF222" s="6"/>
      <c r="CG222" s="7"/>
    </row>
    <row r="223" spans="75:85" ht="12.75">
      <c r="BW223" s="6"/>
      <c r="BX223" s="7"/>
      <c r="BZ223" s="6"/>
      <c r="CA223" s="7"/>
      <c r="CC223" s="6"/>
      <c r="CD223" s="7"/>
      <c r="CF223" s="6"/>
      <c r="CG223" s="7"/>
    </row>
    <row r="224" spans="75:85" ht="12.75">
      <c r="BW224" s="6"/>
      <c r="BX224" s="7"/>
      <c r="BZ224" s="6"/>
      <c r="CA224" s="7"/>
      <c r="CC224" s="6"/>
      <c r="CD224" s="7"/>
      <c r="CF224" s="6"/>
      <c r="CG224" s="7"/>
    </row>
    <row r="225" spans="75:85" ht="12.75">
      <c r="BW225" s="6"/>
      <c r="BX225" s="7"/>
      <c r="BZ225" s="6"/>
      <c r="CA225" s="7"/>
      <c r="CC225" s="6"/>
      <c r="CD225" s="7"/>
      <c r="CF225" s="6"/>
      <c r="CG225" s="7"/>
    </row>
    <row r="226" spans="75:85" ht="12.75">
      <c r="BW226" s="6"/>
      <c r="BX226" s="7"/>
      <c r="BZ226" s="6"/>
      <c r="CA226" s="7"/>
      <c r="CC226" s="6"/>
      <c r="CD226" s="7"/>
      <c r="CF226" s="6"/>
      <c r="CG226" s="7"/>
    </row>
    <row r="227" spans="75:85" ht="12.75">
      <c r="BW227" s="6"/>
      <c r="BX227" s="7"/>
      <c r="BZ227" s="6"/>
      <c r="CA227" s="7"/>
      <c r="CC227" s="6"/>
      <c r="CD227" s="7"/>
      <c r="CF227" s="6"/>
      <c r="CG227" s="7"/>
    </row>
    <row r="228" spans="75:85" ht="12.75">
      <c r="BW228" s="6"/>
      <c r="BX228" s="7"/>
      <c r="BZ228" s="6"/>
      <c r="CA228" s="7"/>
      <c r="CC228" s="6"/>
      <c r="CD228" s="7"/>
      <c r="CF228" s="6"/>
      <c r="CG228" s="7"/>
    </row>
    <row r="229" spans="75:85" ht="12.75">
      <c r="BW229" s="6"/>
      <c r="BX229" s="7"/>
      <c r="BZ229" s="6"/>
      <c r="CA229" s="7"/>
      <c r="CC229" s="6"/>
      <c r="CD229" s="7"/>
      <c r="CF229" s="6"/>
      <c r="CG229" s="7"/>
    </row>
    <row r="230" spans="75:85" ht="12.75">
      <c r="BW230" s="6"/>
      <c r="BX230" s="7"/>
      <c r="BZ230" s="6"/>
      <c r="CA230" s="7"/>
      <c r="CC230" s="6"/>
      <c r="CD230" s="7"/>
      <c r="CF230" s="6"/>
      <c r="CG230" s="7"/>
    </row>
    <row r="231" spans="75:85" ht="12.75">
      <c r="BW231" s="6"/>
      <c r="BX231" s="7"/>
      <c r="BZ231" s="6"/>
      <c r="CA231" s="7"/>
      <c r="CC231" s="6"/>
      <c r="CD231" s="7"/>
      <c r="CF231" s="6"/>
      <c r="CG231" s="7"/>
    </row>
    <row r="232" spans="75:85" ht="12.75">
      <c r="BW232" s="6"/>
      <c r="BX232" s="7"/>
      <c r="BZ232" s="6"/>
      <c r="CA232" s="7"/>
      <c r="CC232" s="6"/>
      <c r="CD232" s="7"/>
      <c r="CF232" s="6"/>
      <c r="CG232" s="7"/>
    </row>
    <row r="233" spans="75:85" ht="12.75">
      <c r="BW233" s="6"/>
      <c r="BX233" s="7"/>
      <c r="BZ233" s="6"/>
      <c r="CA233" s="7"/>
      <c r="CC233" s="6"/>
      <c r="CD233" s="7"/>
      <c r="CF233" s="6"/>
      <c r="CG233" s="7"/>
    </row>
    <row r="234" spans="75:85" ht="12.75">
      <c r="BW234" s="6"/>
      <c r="BX234" s="7"/>
      <c r="BZ234" s="6"/>
      <c r="CA234" s="7"/>
      <c r="CC234" s="6"/>
      <c r="CD234" s="7"/>
      <c r="CF234" s="6"/>
      <c r="CG234" s="7"/>
    </row>
    <row r="235" spans="75:85" ht="12.75">
      <c r="BW235" s="6"/>
      <c r="BX235" s="7"/>
      <c r="BZ235" s="6"/>
      <c r="CA235" s="7"/>
      <c r="CC235" s="6"/>
      <c r="CD235" s="7"/>
      <c r="CF235" s="6"/>
      <c r="CG235" s="7"/>
    </row>
    <row r="236" spans="75:85" ht="12.75">
      <c r="BW236" s="6"/>
      <c r="BX236" s="7"/>
      <c r="BZ236" s="6"/>
      <c r="CA236" s="7"/>
      <c r="CC236" s="6"/>
      <c r="CD236" s="7"/>
      <c r="CF236" s="6"/>
      <c r="CG236" s="7"/>
    </row>
    <row r="237" spans="75:85" ht="12.75">
      <c r="BW237" s="6"/>
      <c r="BX237" s="7"/>
      <c r="BZ237" s="6"/>
      <c r="CA237" s="7"/>
      <c r="CC237" s="6"/>
      <c r="CD237" s="7"/>
      <c r="CF237" s="6"/>
      <c r="CG237" s="7"/>
    </row>
    <row r="238" spans="75:85" ht="12.75">
      <c r="BW238" s="6"/>
      <c r="BX238" s="7"/>
      <c r="BZ238" s="6"/>
      <c r="CA238" s="7"/>
      <c r="CC238" s="6"/>
      <c r="CD238" s="7"/>
      <c r="CF238" s="6"/>
      <c r="CG238" s="7"/>
    </row>
    <row r="239" spans="75:85" ht="12.75">
      <c r="BW239" s="6"/>
      <c r="BX239" s="7"/>
      <c r="BZ239" s="6"/>
      <c r="CA239" s="7"/>
      <c r="CC239" s="6"/>
      <c r="CD239" s="7"/>
      <c r="CF239" s="6"/>
      <c r="CG239" s="7"/>
    </row>
    <row r="240" spans="75:85" ht="12.75">
      <c r="BW240" s="6"/>
      <c r="BX240" s="7"/>
      <c r="BZ240" s="6"/>
      <c r="CA240" s="7"/>
      <c r="CC240" s="6"/>
      <c r="CD240" s="7"/>
      <c r="CF240" s="6"/>
      <c r="CG240" s="7"/>
    </row>
    <row r="241" spans="75:85" ht="12.75">
      <c r="BW241" s="6"/>
      <c r="BX241" s="7"/>
      <c r="BZ241" s="6"/>
      <c r="CA241" s="7"/>
      <c r="CC241" s="6"/>
      <c r="CD241" s="7"/>
      <c r="CF241" s="6"/>
      <c r="CG241" s="7"/>
    </row>
    <row r="242" spans="75:85" ht="12.75">
      <c r="BW242" s="6"/>
      <c r="BX242" s="7"/>
      <c r="BZ242" s="6"/>
      <c r="CA242" s="7"/>
      <c r="CC242" s="6"/>
      <c r="CD242" s="7"/>
      <c r="CF242" s="6"/>
      <c r="CG242" s="7"/>
    </row>
    <row r="243" spans="75:85" ht="12.75">
      <c r="BW243" s="6"/>
      <c r="BX243" s="7"/>
      <c r="BZ243" s="6"/>
      <c r="CA243" s="7"/>
      <c r="CC243" s="6"/>
      <c r="CD243" s="7"/>
      <c r="CF243" s="6"/>
      <c r="CG243" s="7"/>
    </row>
    <row r="244" spans="75:85" ht="12.75">
      <c r="BW244" s="6"/>
      <c r="BX244" s="7"/>
      <c r="BZ244" s="6"/>
      <c r="CA244" s="7"/>
      <c r="CC244" s="6"/>
      <c r="CD244" s="7"/>
      <c r="CF244" s="6"/>
      <c r="CG244" s="7"/>
    </row>
    <row r="245" spans="75:85" ht="12.75">
      <c r="BW245" s="6"/>
      <c r="BX245" s="7"/>
      <c r="BZ245" s="6"/>
      <c r="CA245" s="7"/>
      <c r="CC245" s="6"/>
      <c r="CD245" s="7"/>
      <c r="CF245" s="6"/>
      <c r="CG245" s="7"/>
    </row>
    <row r="246" spans="75:85" ht="12.75">
      <c r="BW246" s="6"/>
      <c r="BX246" s="7"/>
      <c r="BZ246" s="6"/>
      <c r="CA246" s="7"/>
      <c r="CC246" s="6"/>
      <c r="CD246" s="7"/>
      <c r="CF246" s="6"/>
      <c r="CG246" s="7"/>
    </row>
    <row r="247" spans="75:85" ht="12.75">
      <c r="BW247" s="6"/>
      <c r="BX247" s="7"/>
      <c r="BZ247" s="6"/>
      <c r="CA247" s="7"/>
      <c r="CC247" s="6"/>
      <c r="CD247" s="7"/>
      <c r="CF247" s="6"/>
      <c r="CG247" s="7"/>
    </row>
    <row r="248" spans="75:85" ht="12.75">
      <c r="BW248" s="6"/>
      <c r="BX248" s="7"/>
      <c r="BZ248" s="6"/>
      <c r="CA248" s="7"/>
      <c r="CC248" s="6"/>
      <c r="CD248" s="7"/>
      <c r="CF248" s="6"/>
      <c r="CG248" s="7"/>
    </row>
    <row r="249" spans="75:85" ht="12.75">
      <c r="BW249" s="6"/>
      <c r="BX249" s="7"/>
      <c r="BZ249" s="6"/>
      <c r="CA249" s="7"/>
      <c r="CC249" s="6"/>
      <c r="CD249" s="7"/>
      <c r="CF249" s="6"/>
      <c r="CG249" s="7"/>
    </row>
    <row r="250" spans="75:85" ht="12.75">
      <c r="BW250" s="6"/>
      <c r="BX250" s="7"/>
      <c r="BZ250" s="6"/>
      <c r="CA250" s="7"/>
      <c r="CC250" s="6"/>
      <c r="CD250" s="7"/>
      <c r="CF250" s="6"/>
      <c r="CG250" s="7"/>
    </row>
    <row r="251" spans="75:85" ht="12.75">
      <c r="BW251" s="6"/>
      <c r="BX251" s="7"/>
      <c r="BZ251" s="6"/>
      <c r="CA251" s="7"/>
      <c r="CC251" s="6"/>
      <c r="CD251" s="7"/>
      <c r="CF251" s="6"/>
      <c r="CG251" s="7"/>
    </row>
    <row r="252" spans="75:85" ht="12.75">
      <c r="BW252" s="6"/>
      <c r="BX252" s="7"/>
      <c r="BZ252" s="6"/>
      <c r="CA252" s="7"/>
      <c r="CC252" s="6"/>
      <c r="CD252" s="7"/>
      <c r="CF252" s="6"/>
      <c r="CG252" s="7"/>
    </row>
    <row r="253" spans="75:85" ht="12.75">
      <c r="BW253" s="6"/>
      <c r="BX253" s="7"/>
      <c r="BZ253" s="6"/>
      <c r="CA253" s="7"/>
      <c r="CC253" s="6"/>
      <c r="CD253" s="7"/>
      <c r="CF253" s="6"/>
      <c r="CG253" s="7"/>
    </row>
    <row r="254" spans="75:85" ht="12.75">
      <c r="BW254" s="6"/>
      <c r="BX254" s="7"/>
      <c r="BZ254" s="6"/>
      <c r="CA254" s="7"/>
      <c r="CC254" s="6"/>
      <c r="CD254" s="7"/>
      <c r="CF254" s="6"/>
      <c r="CG254" s="7"/>
    </row>
    <row r="255" spans="75:85" ht="12.75">
      <c r="BW255" s="6"/>
      <c r="BX255" s="7"/>
      <c r="BZ255" s="6"/>
      <c r="CA255" s="7"/>
      <c r="CC255" s="6"/>
      <c r="CD255" s="7"/>
      <c r="CF255" s="6"/>
      <c r="CG255" s="7"/>
    </row>
    <row r="256" spans="75:85" ht="12.75">
      <c r="BW256" s="6"/>
      <c r="BX256" s="7"/>
      <c r="BZ256" s="6"/>
      <c r="CA256" s="7"/>
      <c r="CC256" s="6"/>
      <c r="CD256" s="7"/>
      <c r="CF256" s="6"/>
      <c r="CG256" s="7"/>
    </row>
    <row r="257" spans="75:85" ht="12.75">
      <c r="BW257" s="6"/>
      <c r="BX257" s="7"/>
      <c r="BZ257" s="6"/>
      <c r="CA257" s="7"/>
      <c r="CC257" s="6"/>
      <c r="CD257" s="7"/>
      <c r="CF257" s="6"/>
      <c r="CG257" s="7"/>
    </row>
    <row r="258" spans="75:85" ht="12.75">
      <c r="BW258" s="6"/>
      <c r="BX258" s="7"/>
      <c r="BZ258" s="6"/>
      <c r="CA258" s="7"/>
      <c r="CC258" s="6"/>
      <c r="CD258" s="7"/>
      <c r="CF258" s="6"/>
      <c r="CG258" s="7"/>
    </row>
    <row r="259" spans="75:85" ht="12.75">
      <c r="BW259" s="6"/>
      <c r="BX259" s="7"/>
      <c r="BZ259" s="6"/>
      <c r="CA259" s="7"/>
      <c r="CC259" s="6"/>
      <c r="CD259" s="7"/>
      <c r="CF259" s="6"/>
      <c r="CG259" s="7"/>
    </row>
    <row r="260" spans="75:85" ht="12.75">
      <c r="BW260" s="6"/>
      <c r="BX260" s="7"/>
      <c r="BZ260" s="6"/>
      <c r="CA260" s="7"/>
      <c r="CC260" s="6"/>
      <c r="CD260" s="7"/>
      <c r="CF260" s="6"/>
      <c r="CG260" s="7"/>
    </row>
    <row r="261" spans="75:85" ht="12.75">
      <c r="BW261" s="6"/>
      <c r="BX261" s="7"/>
      <c r="BZ261" s="6"/>
      <c r="CA261" s="7"/>
      <c r="CC261" s="6"/>
      <c r="CD261" s="7"/>
      <c r="CF261" s="6"/>
      <c r="CG261" s="7"/>
    </row>
    <row r="262" spans="75:85" ht="12.75">
      <c r="BW262" s="6"/>
      <c r="BX262" s="7"/>
      <c r="BZ262" s="6"/>
      <c r="CA262" s="7"/>
      <c r="CC262" s="6"/>
      <c r="CD262" s="7"/>
      <c r="CF262" s="6"/>
      <c r="CG262" s="7"/>
    </row>
    <row r="263" spans="75:85" ht="12.75">
      <c r="BW263" s="6"/>
      <c r="BX263" s="7"/>
      <c r="BZ263" s="6"/>
      <c r="CA263" s="7"/>
      <c r="CC263" s="6"/>
      <c r="CD263" s="7"/>
      <c r="CF263" s="6"/>
      <c r="CG263" s="7"/>
    </row>
    <row r="264" spans="75:85" ht="12.75">
      <c r="BW264" s="6"/>
      <c r="BX264" s="7"/>
      <c r="BZ264" s="6"/>
      <c r="CA264" s="7"/>
      <c r="CC264" s="6"/>
      <c r="CD264" s="7"/>
      <c r="CF264" s="6"/>
      <c r="CG264" s="7"/>
    </row>
    <row r="265" spans="75:85" ht="12.75">
      <c r="BW265" s="6"/>
      <c r="BX265" s="7"/>
      <c r="BZ265" s="6"/>
      <c r="CA265" s="7"/>
      <c r="CC265" s="6"/>
      <c r="CD265" s="7"/>
      <c r="CF265" s="6"/>
      <c r="CG265" s="7"/>
    </row>
    <row r="266" spans="75:85" ht="12.75">
      <c r="BW266" s="6"/>
      <c r="BX266" s="7"/>
      <c r="BZ266" s="6"/>
      <c r="CA266" s="7"/>
      <c r="CC266" s="6"/>
      <c r="CD266" s="7"/>
      <c r="CF266" s="6"/>
      <c r="CG266" s="7"/>
    </row>
    <row r="267" spans="75:85" ht="12.75">
      <c r="BW267" s="6"/>
      <c r="BX267" s="7"/>
      <c r="BZ267" s="6"/>
      <c r="CA267" s="7"/>
      <c r="CC267" s="6"/>
      <c r="CD267" s="7"/>
      <c r="CF267" s="6"/>
      <c r="CG267" s="7"/>
    </row>
    <row r="268" spans="75:85" ht="12.75">
      <c r="BW268" s="6"/>
      <c r="BX268" s="7"/>
      <c r="BZ268" s="6"/>
      <c r="CA268" s="7"/>
      <c r="CC268" s="6"/>
      <c r="CD268" s="7"/>
      <c r="CF268" s="6"/>
      <c r="CG268" s="7"/>
    </row>
    <row r="269" spans="75:85" ht="12.75">
      <c r="BW269" s="6"/>
      <c r="BX269" s="7"/>
      <c r="BZ269" s="6"/>
      <c r="CA269" s="7"/>
      <c r="CC269" s="6"/>
      <c r="CD269" s="7"/>
      <c r="CF269" s="6"/>
      <c r="CG269" s="7"/>
    </row>
    <row r="270" spans="75:85" ht="12.75">
      <c r="BW270" s="6"/>
      <c r="BX270" s="7"/>
      <c r="BZ270" s="6"/>
      <c r="CA270" s="7"/>
      <c r="CC270" s="6"/>
      <c r="CD270" s="7"/>
      <c r="CF270" s="6"/>
      <c r="CG270" s="7"/>
    </row>
    <row r="271" spans="75:85" ht="12.75">
      <c r="BW271" s="6"/>
      <c r="BX271" s="7"/>
      <c r="BZ271" s="6"/>
      <c r="CA271" s="7"/>
      <c r="CC271" s="6"/>
      <c r="CD271" s="7"/>
      <c r="CF271" s="6"/>
      <c r="CG271" s="7"/>
    </row>
    <row r="272" spans="75:85" ht="12.75">
      <c r="BW272" s="6"/>
      <c r="BX272" s="7"/>
      <c r="BZ272" s="6"/>
      <c r="CA272" s="7"/>
      <c r="CC272" s="6"/>
      <c r="CD272" s="7"/>
      <c r="CF272" s="6"/>
      <c r="CG272" s="7"/>
    </row>
    <row r="273" spans="75:85" ht="12.75">
      <c r="BW273" s="6"/>
      <c r="BX273" s="7"/>
      <c r="BZ273" s="6"/>
      <c r="CA273" s="7"/>
      <c r="CC273" s="6"/>
      <c r="CD273" s="7"/>
      <c r="CF273" s="6"/>
      <c r="CG273" s="7"/>
    </row>
    <row r="274" spans="75:85" ht="12.75">
      <c r="BW274" s="6"/>
      <c r="BX274" s="7"/>
      <c r="BZ274" s="6"/>
      <c r="CA274" s="7"/>
      <c r="CC274" s="6"/>
      <c r="CD274" s="7"/>
      <c r="CF274" s="6"/>
      <c r="CG274" s="7"/>
    </row>
    <row r="275" spans="75:85" ht="12.75">
      <c r="BW275" s="6"/>
      <c r="BX275" s="7"/>
      <c r="BZ275" s="6"/>
      <c r="CA275" s="7"/>
      <c r="CC275" s="6"/>
      <c r="CD275" s="7"/>
      <c r="CF275" s="6"/>
      <c r="CG275" s="7"/>
    </row>
    <row r="276" spans="75:85" ht="12.75">
      <c r="BW276" s="6"/>
      <c r="BX276" s="7"/>
      <c r="BZ276" s="6"/>
      <c r="CA276" s="7"/>
      <c r="CC276" s="6"/>
      <c r="CD276" s="7"/>
      <c r="CF276" s="6"/>
      <c r="CG276" s="7"/>
    </row>
    <row r="277" spans="75:85" ht="12.75">
      <c r="BW277" s="6"/>
      <c r="BX277" s="7"/>
      <c r="BZ277" s="6"/>
      <c r="CA277" s="7"/>
      <c r="CC277" s="6"/>
      <c r="CD277" s="7"/>
      <c r="CF277" s="6"/>
      <c r="CG277" s="7"/>
    </row>
    <row r="278" spans="75:85" ht="12.75">
      <c r="BW278" s="6"/>
      <c r="BX278" s="7"/>
      <c r="BZ278" s="6"/>
      <c r="CA278" s="7"/>
      <c r="CC278" s="6"/>
      <c r="CD278" s="7"/>
      <c r="CF278" s="6"/>
      <c r="CG278" s="7"/>
    </row>
    <row r="279" spans="75:85" ht="12.75">
      <c r="BW279" s="6"/>
      <c r="BX279" s="7"/>
      <c r="BZ279" s="6"/>
      <c r="CA279" s="7"/>
      <c r="CC279" s="6"/>
      <c r="CD279" s="7"/>
      <c r="CF279" s="6"/>
      <c r="CG279" s="7"/>
    </row>
    <row r="280" spans="75:85" ht="12.75">
      <c r="BW280" s="6"/>
      <c r="BX280" s="7"/>
      <c r="BZ280" s="6"/>
      <c r="CA280" s="7"/>
      <c r="CC280" s="6"/>
      <c r="CD280" s="7"/>
      <c r="CF280" s="6"/>
      <c r="CG280" s="7"/>
    </row>
    <row r="281" spans="75:85" ht="12.75">
      <c r="BW281" s="6"/>
      <c r="BX281" s="7"/>
      <c r="BZ281" s="6"/>
      <c r="CA281" s="7"/>
      <c r="CC281" s="6"/>
      <c r="CD281" s="7"/>
      <c r="CF281" s="6"/>
      <c r="CG281" s="7"/>
    </row>
    <row r="282" spans="75:85" ht="12.75">
      <c r="BW282" s="6"/>
      <c r="BX282" s="7"/>
      <c r="BZ282" s="6"/>
      <c r="CA282" s="7"/>
      <c r="CC282" s="6"/>
      <c r="CD282" s="7"/>
      <c r="CF282" s="6"/>
      <c r="CG282" s="7"/>
    </row>
    <row r="283" spans="75:85" ht="12.75">
      <c r="BW283" s="6"/>
      <c r="BX283" s="7"/>
      <c r="BZ283" s="6"/>
      <c r="CA283" s="7"/>
      <c r="CC283" s="6"/>
      <c r="CD283" s="7"/>
      <c r="CF283" s="6"/>
      <c r="CG283" s="7"/>
    </row>
    <row r="284" spans="75:85" ht="12.75">
      <c r="BW284" s="6"/>
      <c r="BX284" s="7"/>
      <c r="BZ284" s="6"/>
      <c r="CA284" s="7"/>
      <c r="CC284" s="6"/>
      <c r="CD284" s="7"/>
      <c r="CF284" s="6"/>
      <c r="CG284" s="7"/>
    </row>
    <row r="285" spans="75:85" ht="12.75">
      <c r="BW285" s="6"/>
      <c r="BX285" s="7"/>
      <c r="BZ285" s="6"/>
      <c r="CA285" s="7"/>
      <c r="CC285" s="6"/>
      <c r="CD285" s="7"/>
      <c r="CF285" s="6"/>
      <c r="CG285" s="7"/>
    </row>
    <row r="286" spans="75:85" ht="12.75">
      <c r="BW286" s="6"/>
      <c r="BX286" s="7"/>
      <c r="BZ286" s="6"/>
      <c r="CA286" s="7"/>
      <c r="CC286" s="6"/>
      <c r="CD286" s="7"/>
      <c r="CF286" s="6"/>
      <c r="CG286" s="7"/>
    </row>
    <row r="287" spans="75:85" ht="12.75">
      <c r="BW287" s="6"/>
      <c r="BX287" s="7"/>
      <c r="BZ287" s="6"/>
      <c r="CA287" s="7"/>
      <c r="CC287" s="6"/>
      <c r="CD287" s="7"/>
      <c r="CF287" s="6"/>
      <c r="CG287" s="7"/>
    </row>
    <row r="288" spans="75:85" ht="12.75">
      <c r="BW288" s="6"/>
      <c r="BX288" s="7"/>
      <c r="BZ288" s="6"/>
      <c r="CA288" s="7"/>
      <c r="CC288" s="6"/>
      <c r="CD288" s="7"/>
      <c r="CF288" s="6"/>
      <c r="CG288" s="7"/>
    </row>
    <row r="289" spans="75:85" ht="12.75">
      <c r="BW289" s="6"/>
      <c r="BX289" s="7"/>
      <c r="BZ289" s="6"/>
      <c r="CA289" s="7"/>
      <c r="CC289" s="6"/>
      <c r="CD289" s="7"/>
      <c r="CF289" s="6"/>
      <c r="CG289" s="7"/>
    </row>
    <row r="290" spans="75:85" ht="12.75">
      <c r="BW290" s="6"/>
      <c r="BX290" s="7"/>
      <c r="BZ290" s="6"/>
      <c r="CA290" s="7"/>
      <c r="CC290" s="6"/>
      <c r="CD290" s="7"/>
      <c r="CF290" s="6"/>
      <c r="CG290" s="7"/>
    </row>
    <row r="291" spans="75:85" ht="12.75">
      <c r="BW291" s="6"/>
      <c r="BX291" s="7"/>
      <c r="BZ291" s="6"/>
      <c r="CA291" s="7"/>
      <c r="CC291" s="6"/>
      <c r="CD291" s="7"/>
      <c r="CF291" s="6"/>
      <c r="CG291" s="7"/>
    </row>
    <row r="292" spans="75:85" ht="12.75">
      <c r="BW292" s="6"/>
      <c r="BX292" s="7"/>
      <c r="BZ292" s="6"/>
      <c r="CA292" s="7"/>
      <c r="CC292" s="6"/>
      <c r="CD292" s="7"/>
      <c r="CF292" s="6"/>
      <c r="CG292" s="7"/>
    </row>
    <row r="293" spans="75:85" ht="12.75">
      <c r="BW293" s="6"/>
      <c r="BX293" s="7"/>
      <c r="BZ293" s="6"/>
      <c r="CA293" s="7"/>
      <c r="CC293" s="6"/>
      <c r="CD293" s="7"/>
      <c r="CF293" s="6"/>
      <c r="CG293" s="7"/>
    </row>
    <row r="294" spans="75:85" ht="12.75">
      <c r="BW294" s="6"/>
      <c r="BX294" s="7"/>
      <c r="BZ294" s="6"/>
      <c r="CA294" s="7"/>
      <c r="CC294" s="6"/>
      <c r="CD294" s="7"/>
      <c r="CF294" s="6"/>
      <c r="CG294" s="7"/>
    </row>
    <row r="295" spans="75:85" ht="12.75">
      <c r="BW295" s="6"/>
      <c r="BX295" s="7"/>
      <c r="BZ295" s="6"/>
      <c r="CA295" s="7"/>
      <c r="CC295" s="6"/>
      <c r="CD295" s="7"/>
      <c r="CF295" s="6"/>
      <c r="CG295" s="7"/>
    </row>
    <row r="296" spans="75:85" ht="12.75">
      <c r="BW296" s="6"/>
      <c r="BX296" s="7"/>
      <c r="BZ296" s="6"/>
      <c r="CA296" s="7"/>
      <c r="CC296" s="6"/>
      <c r="CD296" s="7"/>
      <c r="CF296" s="6"/>
      <c r="CG296" s="7"/>
    </row>
    <row r="297" spans="75:85" ht="12.75">
      <c r="BW297" s="6"/>
      <c r="BX297" s="7"/>
      <c r="BZ297" s="6"/>
      <c r="CA297" s="7"/>
      <c r="CC297" s="6"/>
      <c r="CD297" s="7"/>
      <c r="CF297" s="6"/>
      <c r="CG297" s="7"/>
    </row>
    <row r="298" spans="75:85" ht="12.75">
      <c r="BW298" s="6"/>
      <c r="BX298" s="7"/>
      <c r="BZ298" s="6"/>
      <c r="CA298" s="7"/>
      <c r="CC298" s="6"/>
      <c r="CD298" s="7"/>
      <c r="CF298" s="6"/>
      <c r="CG298" s="7"/>
    </row>
    <row r="299" spans="75:85" ht="12.75">
      <c r="BW299" s="6"/>
      <c r="BX299" s="7"/>
      <c r="BZ299" s="6"/>
      <c r="CA299" s="7"/>
      <c r="CC299" s="6"/>
      <c r="CD299" s="7"/>
      <c r="CF299" s="6"/>
      <c r="CG299" s="7"/>
    </row>
    <row r="300" spans="75:85" ht="12.75">
      <c r="BW300" s="6"/>
      <c r="BX300" s="7"/>
      <c r="BZ300" s="6"/>
      <c r="CA300" s="7"/>
      <c r="CC300" s="6"/>
      <c r="CD300" s="7"/>
      <c r="CF300" s="6"/>
      <c r="CG300" s="7"/>
    </row>
    <row r="301" spans="75:85" ht="12.75">
      <c r="BW301" s="6"/>
      <c r="BX301" s="7"/>
      <c r="BZ301" s="6"/>
      <c r="CA301" s="7"/>
      <c r="CC301" s="6"/>
      <c r="CD301" s="7"/>
      <c r="CF301" s="6"/>
      <c r="CG301" s="7"/>
    </row>
    <row r="302" spans="75:85" ht="12.75">
      <c r="BW302" s="6"/>
      <c r="BX302" s="7"/>
      <c r="BZ302" s="6"/>
      <c r="CA302" s="7"/>
      <c r="CC302" s="6"/>
      <c r="CD302" s="7"/>
      <c r="CF302" s="6"/>
      <c r="CG302" s="7"/>
    </row>
    <row r="303" spans="75:85" ht="12.75">
      <c r="BW303" s="6"/>
      <c r="BX303" s="7"/>
      <c r="BZ303" s="6"/>
      <c r="CA303" s="7"/>
      <c r="CC303" s="6"/>
      <c r="CD303" s="7"/>
      <c r="CF303" s="6"/>
      <c r="CG303" s="7"/>
    </row>
    <row r="304" spans="75:85" ht="12.75">
      <c r="BW304" s="6"/>
      <c r="BX304" s="7"/>
      <c r="BZ304" s="6"/>
      <c r="CA304" s="7"/>
      <c r="CC304" s="6"/>
      <c r="CD304" s="7"/>
      <c r="CF304" s="6"/>
      <c r="CG304" s="7"/>
    </row>
    <row r="305" spans="75:85" ht="12.75">
      <c r="BW305" s="6"/>
      <c r="BX305" s="7"/>
      <c r="BZ305" s="6"/>
      <c r="CA305" s="7"/>
      <c r="CC305" s="6"/>
      <c r="CD305" s="7"/>
      <c r="CF305" s="6"/>
      <c r="CG305" s="7"/>
    </row>
    <row r="306" spans="75:85" ht="12.75">
      <c r="BW306" s="6"/>
      <c r="BX306" s="7"/>
      <c r="BZ306" s="6"/>
      <c r="CA306" s="7"/>
      <c r="CC306" s="6"/>
      <c r="CD306" s="7"/>
      <c r="CF306" s="6"/>
      <c r="CG306" s="7"/>
    </row>
    <row r="307" spans="75:85" ht="12.75">
      <c r="BW307" s="6"/>
      <c r="BX307" s="7"/>
      <c r="BZ307" s="6"/>
      <c r="CA307" s="7"/>
      <c r="CC307" s="6"/>
      <c r="CD307" s="7"/>
      <c r="CF307" s="6"/>
      <c r="CG307" s="7"/>
    </row>
    <row r="308" spans="75:85" ht="12.75">
      <c r="BW308" s="6"/>
      <c r="BX308" s="7"/>
      <c r="BZ308" s="6"/>
      <c r="CA308" s="7"/>
      <c r="CC308" s="6"/>
      <c r="CD308" s="7"/>
      <c r="CF308" s="6"/>
      <c r="CG308" s="7"/>
    </row>
    <row r="309" spans="75:85" ht="12.75">
      <c r="BW309" s="6"/>
      <c r="BX309" s="7"/>
      <c r="BZ309" s="6"/>
      <c r="CA309" s="7"/>
      <c r="CC309" s="6"/>
      <c r="CD309" s="7"/>
      <c r="CF309" s="6"/>
      <c r="CG309" s="7"/>
    </row>
    <row r="310" spans="75:85" ht="12.75">
      <c r="BW310" s="6"/>
      <c r="BX310" s="7"/>
      <c r="BZ310" s="6"/>
      <c r="CA310" s="7"/>
      <c r="CC310" s="6"/>
      <c r="CD310" s="7"/>
      <c r="CF310" s="6"/>
      <c r="CG310" s="7"/>
    </row>
    <row r="311" spans="75:85" ht="12.75">
      <c r="BW311" s="6"/>
      <c r="BX311" s="7"/>
      <c r="BZ311" s="6"/>
      <c r="CA311" s="7"/>
      <c r="CC311" s="6"/>
      <c r="CD311" s="7"/>
      <c r="CF311" s="6"/>
      <c r="CG311" s="7"/>
    </row>
    <row r="312" spans="75:85" ht="12.75">
      <c r="BW312" s="6"/>
      <c r="BX312" s="7"/>
      <c r="BZ312" s="6"/>
      <c r="CA312" s="7"/>
      <c r="CC312" s="6"/>
      <c r="CD312" s="7"/>
      <c r="CF312" s="6"/>
      <c r="CG312" s="7"/>
    </row>
    <row r="313" spans="75:85" ht="12.75">
      <c r="BW313" s="6"/>
      <c r="BX313" s="7"/>
      <c r="BZ313" s="6"/>
      <c r="CA313" s="7"/>
      <c r="CC313" s="6"/>
      <c r="CD313" s="7"/>
      <c r="CF313" s="6"/>
      <c r="CG313" s="7"/>
    </row>
    <row r="314" spans="75:85" ht="12.75">
      <c r="BW314" s="6"/>
      <c r="BX314" s="7"/>
      <c r="BZ314" s="6"/>
      <c r="CA314" s="7"/>
      <c r="CC314" s="6"/>
      <c r="CD314" s="7"/>
      <c r="CF314" s="6"/>
      <c r="CG314" s="7"/>
    </row>
    <row r="315" spans="75:85" ht="12.75">
      <c r="BW315" s="6"/>
      <c r="BX315" s="7"/>
      <c r="BZ315" s="6"/>
      <c r="CA315" s="7"/>
      <c r="CC315" s="6"/>
      <c r="CD315" s="7"/>
      <c r="CF315" s="6"/>
      <c r="CG315" s="7"/>
    </row>
    <row r="316" spans="75:85" ht="12.75">
      <c r="BW316" s="6"/>
      <c r="BX316" s="7"/>
      <c r="BZ316" s="6"/>
      <c r="CA316" s="7"/>
      <c r="CC316" s="6"/>
      <c r="CD316" s="7"/>
      <c r="CF316" s="6"/>
      <c r="CG316" s="7"/>
    </row>
    <row r="317" spans="75:85" ht="12.75">
      <c r="BW317" s="6"/>
      <c r="BX317" s="7"/>
      <c r="BZ317" s="6"/>
      <c r="CA317" s="7"/>
      <c r="CC317" s="6"/>
      <c r="CD317" s="7"/>
      <c r="CF317" s="6"/>
      <c r="CG317" s="7"/>
    </row>
    <row r="318" spans="75:85" ht="12.75">
      <c r="BW318" s="6"/>
      <c r="BX318" s="7"/>
      <c r="BZ318" s="6"/>
      <c r="CA318" s="7"/>
      <c r="CC318" s="6"/>
      <c r="CD318" s="7"/>
      <c r="CF318" s="6"/>
      <c r="CG318" s="7"/>
    </row>
    <row r="319" spans="75:85" ht="12.75">
      <c r="BW319" s="6"/>
      <c r="BX319" s="7"/>
      <c r="BZ319" s="6"/>
      <c r="CA319" s="7"/>
      <c r="CC319" s="6"/>
      <c r="CD319" s="7"/>
      <c r="CF319" s="6"/>
      <c r="CG319" s="7"/>
    </row>
    <row r="320" spans="75:85" ht="12.75">
      <c r="BW320" s="6"/>
      <c r="BX320" s="7"/>
      <c r="BZ320" s="6"/>
      <c r="CA320" s="7"/>
      <c r="CC320" s="6"/>
      <c r="CD320" s="7"/>
      <c r="CF320" s="6"/>
      <c r="CG320" s="7"/>
    </row>
    <row r="321" spans="75:85" ht="12.75">
      <c r="BW321" s="6"/>
      <c r="BX321" s="7"/>
      <c r="BZ321" s="6"/>
      <c r="CA321" s="7"/>
      <c r="CC321" s="6"/>
      <c r="CD321" s="7"/>
      <c r="CF321" s="6"/>
      <c r="CG321" s="7"/>
    </row>
    <row r="322" spans="75:85" ht="12.75">
      <c r="BW322" s="6"/>
      <c r="BX322" s="7"/>
      <c r="BZ322" s="6"/>
      <c r="CA322" s="7"/>
      <c r="CC322" s="6"/>
      <c r="CD322" s="7"/>
      <c r="CF322" s="6"/>
      <c r="CG322" s="7"/>
    </row>
    <row r="323" spans="75:85" ht="12.75">
      <c r="BW323" s="6"/>
      <c r="BX323" s="7"/>
      <c r="BZ323" s="6"/>
      <c r="CA323" s="7"/>
      <c r="CC323" s="6"/>
      <c r="CD323" s="7"/>
      <c r="CF323" s="6"/>
      <c r="CG323" s="7"/>
    </row>
    <row r="324" spans="75:85" ht="12.75">
      <c r="BW324" s="6"/>
      <c r="BX324" s="7"/>
      <c r="BZ324" s="6"/>
      <c r="CA324" s="7"/>
      <c r="CC324" s="6"/>
      <c r="CD324" s="7"/>
      <c r="CF324" s="6"/>
      <c r="CG324" s="7"/>
    </row>
    <row r="325" spans="75:85" ht="12.75">
      <c r="BW325" s="6"/>
      <c r="BX325" s="7"/>
      <c r="BZ325" s="6"/>
      <c r="CA325" s="7"/>
      <c r="CC325" s="6"/>
      <c r="CD325" s="7"/>
      <c r="CF325" s="6"/>
      <c r="CG325" s="7"/>
    </row>
    <row r="326" spans="75:85" ht="12.75">
      <c r="BW326" s="6"/>
      <c r="BX326" s="7"/>
      <c r="BZ326" s="6"/>
      <c r="CA326" s="7"/>
      <c r="CC326" s="6"/>
      <c r="CD326" s="7"/>
      <c r="CF326" s="6"/>
      <c r="CG326" s="7"/>
    </row>
    <row r="327" spans="75:85" ht="12.75">
      <c r="BW327" s="6"/>
      <c r="BX327" s="7"/>
      <c r="BZ327" s="6"/>
      <c r="CA327" s="7"/>
      <c r="CC327" s="6"/>
      <c r="CD327" s="7"/>
      <c r="CF327" s="6"/>
      <c r="CG327" s="7"/>
    </row>
    <row r="328" spans="75:85" ht="12.75">
      <c r="BW328" s="6"/>
      <c r="BX328" s="7"/>
      <c r="BZ328" s="6"/>
      <c r="CA328" s="7"/>
      <c r="CC328" s="6"/>
      <c r="CD328" s="7"/>
      <c r="CF328" s="6"/>
      <c r="CG328" s="7"/>
    </row>
    <row r="329" spans="75:85" ht="12.75">
      <c r="BW329" s="6"/>
      <c r="BX329" s="7"/>
      <c r="BZ329" s="6"/>
      <c r="CA329" s="7"/>
      <c r="CC329" s="6"/>
      <c r="CD329" s="7"/>
      <c r="CF329" s="6"/>
      <c r="CG329" s="7"/>
    </row>
    <row r="330" spans="75:85" ht="12.75">
      <c r="BW330" s="6"/>
      <c r="BX330" s="7"/>
      <c r="BZ330" s="6"/>
      <c r="CA330" s="7"/>
      <c r="CC330" s="6"/>
      <c r="CD330" s="7"/>
      <c r="CF330" s="6"/>
      <c r="CG330" s="7"/>
    </row>
    <row r="331" spans="75:85" ht="12.75">
      <c r="BW331" s="6"/>
      <c r="BX331" s="7"/>
      <c r="BZ331" s="6"/>
      <c r="CA331" s="7"/>
      <c r="CC331" s="6"/>
      <c r="CD331" s="7"/>
      <c r="CF331" s="6"/>
      <c r="CG331" s="7"/>
    </row>
    <row r="332" spans="75:85" ht="12.75">
      <c r="BW332" s="6"/>
      <c r="BX332" s="7"/>
      <c r="BZ332" s="6"/>
      <c r="CA332" s="7"/>
      <c r="CC332" s="6"/>
      <c r="CD332" s="7"/>
      <c r="CF332" s="6"/>
      <c r="CG332" s="7"/>
    </row>
    <row r="333" spans="75:85" ht="12.75">
      <c r="BW333" s="6"/>
      <c r="BX333" s="7"/>
      <c r="BZ333" s="6"/>
      <c r="CA333" s="7"/>
      <c r="CC333" s="6"/>
      <c r="CD333" s="7"/>
      <c r="CF333" s="6"/>
      <c r="CG333" s="7"/>
    </row>
    <row r="334" spans="75:85" ht="12.75">
      <c r="BW334" s="6"/>
      <c r="BX334" s="7"/>
      <c r="BZ334" s="6"/>
      <c r="CA334" s="7"/>
      <c r="CC334" s="6"/>
      <c r="CD334" s="7"/>
      <c r="CF334" s="6"/>
      <c r="CG334" s="7"/>
    </row>
    <row r="335" spans="75:85" ht="12.75">
      <c r="BW335" s="6"/>
      <c r="BX335" s="7"/>
      <c r="BZ335" s="6"/>
      <c r="CA335" s="7"/>
      <c r="CC335" s="6"/>
      <c r="CD335" s="7"/>
      <c r="CF335" s="6"/>
      <c r="CG335" s="7"/>
    </row>
    <row r="336" spans="75:85" ht="12.75">
      <c r="BW336" s="6"/>
      <c r="BX336" s="7"/>
      <c r="BZ336" s="6"/>
      <c r="CA336" s="7"/>
      <c r="CC336" s="6"/>
      <c r="CD336" s="7"/>
      <c r="CF336" s="6"/>
      <c r="CG336" s="7"/>
    </row>
    <row r="337" spans="75:85" ht="12.75">
      <c r="BW337" s="6"/>
      <c r="BX337" s="7"/>
      <c r="BZ337" s="6"/>
      <c r="CA337" s="7"/>
      <c r="CC337" s="6"/>
      <c r="CD337" s="7"/>
      <c r="CF337" s="6"/>
      <c r="CG337" s="7"/>
    </row>
    <row r="338" spans="75:85" ht="12.75">
      <c r="BW338" s="6"/>
      <c r="BX338" s="7"/>
      <c r="BZ338" s="6"/>
      <c r="CA338" s="7"/>
      <c r="CC338" s="6"/>
      <c r="CD338" s="7"/>
      <c r="CF338" s="6"/>
      <c r="CG338" s="7"/>
    </row>
    <row r="339" spans="75:85" ht="12.75">
      <c r="BW339" s="6"/>
      <c r="BX339" s="7"/>
      <c r="BZ339" s="6"/>
      <c r="CA339" s="7"/>
      <c r="CC339" s="6"/>
      <c r="CD339" s="7"/>
      <c r="CF339" s="6"/>
      <c r="CG339" s="7"/>
    </row>
    <row r="340" spans="75:85" ht="12.75">
      <c r="BW340" s="6"/>
      <c r="BX340" s="7"/>
      <c r="BZ340" s="6"/>
      <c r="CA340" s="7"/>
      <c r="CC340" s="6"/>
      <c r="CD340" s="7"/>
      <c r="CF340" s="6"/>
      <c r="CG340" s="7"/>
    </row>
    <row r="341" spans="75:85" ht="12.75">
      <c r="BW341" s="6"/>
      <c r="BX341" s="7"/>
      <c r="BZ341" s="6"/>
      <c r="CA341" s="7"/>
      <c r="CC341" s="6"/>
      <c r="CD341" s="7"/>
      <c r="CF341" s="6"/>
      <c r="CG341" s="7"/>
    </row>
    <row r="342" spans="75:85" ht="12.75">
      <c r="BW342" s="6"/>
      <c r="BX342" s="7"/>
      <c r="BZ342" s="6"/>
      <c r="CA342" s="7"/>
      <c r="CC342" s="6"/>
      <c r="CD342" s="7"/>
      <c r="CF342" s="6"/>
      <c r="CG342" s="7"/>
    </row>
    <row r="343" spans="75:85" ht="12.75">
      <c r="BW343" s="6"/>
      <c r="BX343" s="7"/>
      <c r="BZ343" s="6"/>
      <c r="CA343" s="7"/>
      <c r="CC343" s="6"/>
      <c r="CD343" s="7"/>
      <c r="CF343" s="6"/>
      <c r="CG343" s="7"/>
    </row>
    <row r="344" spans="75:85" ht="12.75">
      <c r="BW344" s="6"/>
      <c r="BX344" s="7"/>
      <c r="BZ344" s="6"/>
      <c r="CA344" s="7"/>
      <c r="CC344" s="6"/>
      <c r="CD344" s="7"/>
      <c r="CF344" s="6"/>
      <c r="CG344" s="7"/>
    </row>
    <row r="345" spans="75:85" ht="12.75">
      <c r="BW345" s="6"/>
      <c r="BX345" s="7"/>
      <c r="BZ345" s="6"/>
      <c r="CA345" s="7"/>
      <c r="CC345" s="6"/>
      <c r="CD345" s="7"/>
      <c r="CF345" s="6"/>
      <c r="CG345" s="7"/>
    </row>
    <row r="346" spans="75:85" ht="12.75">
      <c r="BW346" s="6"/>
      <c r="BX346" s="7"/>
      <c r="BZ346" s="6"/>
      <c r="CA346" s="7"/>
      <c r="CC346" s="6"/>
      <c r="CD346" s="7"/>
      <c r="CF346" s="6"/>
      <c r="CG346" s="7"/>
    </row>
    <row r="347" spans="75:85" ht="12.75">
      <c r="BW347" s="6"/>
      <c r="BX347" s="7"/>
      <c r="BZ347" s="6"/>
      <c r="CA347" s="7"/>
      <c r="CC347" s="6"/>
      <c r="CD347" s="7"/>
      <c r="CF347" s="6"/>
      <c r="CG347" s="7"/>
    </row>
    <row r="348" spans="75:85" ht="12.75">
      <c r="BW348" s="6"/>
      <c r="BX348" s="7"/>
      <c r="BZ348" s="6"/>
      <c r="CA348" s="7"/>
      <c r="CC348" s="6"/>
      <c r="CD348" s="7"/>
      <c r="CF348" s="6"/>
      <c r="CG348" s="7"/>
    </row>
    <row r="349" spans="75:85" ht="12.75">
      <c r="BW349" s="6"/>
      <c r="BX349" s="7"/>
      <c r="BZ349" s="6"/>
      <c r="CA349" s="7"/>
      <c r="CC349" s="6"/>
      <c r="CD349" s="7"/>
      <c r="CF349" s="6"/>
      <c r="CG349" s="7"/>
    </row>
    <row r="350" spans="75:85" ht="12.75">
      <c r="BW350" s="6"/>
      <c r="BX350" s="7"/>
      <c r="BZ350" s="6"/>
      <c r="CA350" s="7"/>
      <c r="CC350" s="6"/>
      <c r="CD350" s="7"/>
      <c r="CF350" s="6"/>
      <c r="CG350" s="7"/>
    </row>
    <row r="351" spans="75:85" ht="12.75">
      <c r="BW351" s="6"/>
      <c r="BX351" s="7"/>
      <c r="BZ351" s="6"/>
      <c r="CA351" s="7"/>
      <c r="CC351" s="6"/>
      <c r="CD351" s="7"/>
      <c r="CF351" s="6"/>
      <c r="CG351" s="7"/>
    </row>
    <row r="352" spans="75:85" ht="12.75">
      <c r="BW352" s="6"/>
      <c r="BX352" s="7"/>
      <c r="BZ352" s="6"/>
      <c r="CA352" s="7"/>
      <c r="CC352" s="6"/>
      <c r="CD352" s="7"/>
      <c r="CF352" s="6"/>
      <c r="CG352" s="7"/>
    </row>
    <row r="353" spans="75:85" ht="12.75">
      <c r="BW353" s="6"/>
      <c r="BX353" s="7"/>
      <c r="BZ353" s="6"/>
      <c r="CA353" s="7"/>
      <c r="CC353" s="6"/>
      <c r="CD353" s="7"/>
      <c r="CF353" s="6"/>
      <c r="CG353" s="7"/>
    </row>
    <row r="354" spans="75:85" ht="12.75">
      <c r="BW354" s="6"/>
      <c r="BX354" s="7"/>
      <c r="BZ354" s="6"/>
      <c r="CA354" s="7"/>
      <c r="CC354" s="6"/>
      <c r="CD354" s="7"/>
      <c r="CF354" s="6"/>
      <c r="CG354" s="7"/>
    </row>
    <row r="355" spans="75:85" ht="12.75">
      <c r="BW355" s="6"/>
      <c r="BX355" s="7"/>
      <c r="BZ355" s="6"/>
      <c r="CA355" s="7"/>
      <c r="CC355" s="6"/>
      <c r="CD355" s="7"/>
      <c r="CF355" s="6"/>
      <c r="CG355" s="7"/>
    </row>
    <row r="356" spans="75:85" ht="12.75">
      <c r="BW356" s="6"/>
      <c r="BX356" s="7"/>
      <c r="BZ356" s="6"/>
      <c r="CA356" s="7"/>
      <c r="CC356" s="6"/>
      <c r="CD356" s="7"/>
      <c r="CF356" s="6"/>
      <c r="CG356" s="7"/>
    </row>
    <row r="357" spans="75:85" ht="12.75">
      <c r="BW357" s="6"/>
      <c r="BX357" s="7"/>
      <c r="BZ357" s="6"/>
      <c r="CA357" s="7"/>
      <c r="CC357" s="6"/>
      <c r="CD357" s="7"/>
      <c r="CF357" s="6"/>
      <c r="CG357" s="7"/>
    </row>
    <row r="358" spans="75:85" ht="12.75">
      <c r="BW358" s="6"/>
      <c r="BX358" s="7"/>
      <c r="BZ358" s="6"/>
      <c r="CA358" s="7"/>
      <c r="CC358" s="6"/>
      <c r="CD358" s="7"/>
      <c r="CF358" s="6"/>
      <c r="CG358" s="7"/>
    </row>
    <row r="359" spans="75:85" ht="12.75">
      <c r="BW359" s="6"/>
      <c r="BX359" s="7"/>
      <c r="BZ359" s="6"/>
      <c r="CA359" s="7"/>
      <c r="CC359" s="6"/>
      <c r="CD359" s="7"/>
      <c r="CF359" s="6"/>
      <c r="CG359" s="7"/>
    </row>
    <row r="360" spans="75:85" ht="12.75">
      <c r="BW360" s="6"/>
      <c r="BX360" s="7"/>
      <c r="BZ360" s="6"/>
      <c r="CA360" s="7"/>
      <c r="CC360" s="6"/>
      <c r="CD360" s="7"/>
      <c r="CF360" s="6"/>
      <c r="CG360" s="7"/>
    </row>
    <row r="361" spans="75:85" ht="12.75">
      <c r="BW361" s="6"/>
      <c r="BX361" s="7"/>
      <c r="BZ361" s="6"/>
      <c r="CA361" s="7"/>
      <c r="CC361" s="6"/>
      <c r="CD361" s="7"/>
      <c r="CF361" s="6"/>
      <c r="CG361" s="7"/>
    </row>
    <row r="362" spans="75:85" ht="12.75">
      <c r="BW362" s="6"/>
      <c r="BX362" s="7"/>
      <c r="BZ362" s="6"/>
      <c r="CA362" s="7"/>
      <c r="CC362" s="6"/>
      <c r="CD362" s="7"/>
      <c r="CF362" s="6"/>
      <c r="CG362" s="7"/>
    </row>
    <row r="363" spans="75:85" ht="12.75">
      <c r="BW363" s="6"/>
      <c r="BX363" s="7"/>
      <c r="BZ363" s="6"/>
      <c r="CA363" s="7"/>
      <c r="CC363" s="6"/>
      <c r="CD363" s="7"/>
      <c r="CF363" s="6"/>
      <c r="CG363" s="7"/>
    </row>
    <row r="364" spans="75:85" ht="12.75">
      <c r="BW364" s="6"/>
      <c r="BX364" s="7"/>
      <c r="BZ364" s="6"/>
      <c r="CA364" s="7"/>
      <c r="CC364" s="6"/>
      <c r="CD364" s="7"/>
      <c r="CF364" s="6"/>
      <c r="CG364" s="7"/>
    </row>
    <row r="365" spans="75:85" ht="12.75">
      <c r="BW365" s="6"/>
      <c r="BX365" s="7"/>
      <c r="BZ365" s="6"/>
      <c r="CA365" s="7"/>
      <c r="CC365" s="6"/>
      <c r="CD365" s="7"/>
      <c r="CF365" s="6"/>
      <c r="CG365" s="7"/>
    </row>
    <row r="366" spans="75:85" ht="12.75">
      <c r="BW366" s="6"/>
      <c r="BX366" s="7"/>
      <c r="BZ366" s="6"/>
      <c r="CA366" s="7"/>
      <c r="CC366" s="6"/>
      <c r="CD366" s="7"/>
      <c r="CF366" s="6"/>
      <c r="CG366" s="7"/>
    </row>
    <row r="367" spans="75:85" ht="12.75">
      <c r="BW367" s="6"/>
      <c r="BX367" s="7"/>
      <c r="BZ367" s="6"/>
      <c r="CA367" s="7"/>
      <c r="CC367" s="6"/>
      <c r="CD367" s="7"/>
      <c r="CF367" s="6"/>
      <c r="CG367" s="7"/>
    </row>
    <row r="368" spans="75:85" ht="12.75">
      <c r="BW368" s="6"/>
      <c r="BX368" s="7"/>
      <c r="BZ368" s="6"/>
      <c r="CA368" s="7"/>
      <c r="CC368" s="6"/>
      <c r="CD368" s="7"/>
      <c r="CF368" s="6"/>
      <c r="CG368" s="7"/>
    </row>
    <row r="369" spans="75:85" ht="12.75">
      <c r="BW369" s="6"/>
      <c r="BX369" s="7"/>
      <c r="BZ369" s="6"/>
      <c r="CA369" s="7"/>
      <c r="CC369" s="6"/>
      <c r="CD369" s="7"/>
      <c r="CF369" s="6"/>
      <c r="CG369" s="7"/>
    </row>
    <row r="370" spans="75:85" ht="12.75">
      <c r="BW370" s="6"/>
      <c r="BX370" s="7"/>
      <c r="BZ370" s="6"/>
      <c r="CA370" s="7"/>
      <c r="CC370" s="6"/>
      <c r="CD370" s="7"/>
      <c r="CF370" s="6"/>
      <c r="CG370" s="7"/>
    </row>
    <row r="371" spans="75:85" ht="12.75">
      <c r="BW371" s="6"/>
      <c r="BX371" s="7"/>
      <c r="BZ371" s="6"/>
      <c r="CA371" s="7"/>
      <c r="CC371" s="6"/>
      <c r="CD371" s="7"/>
      <c r="CF371" s="6"/>
      <c r="CG371" s="7"/>
    </row>
    <row r="372" spans="75:85" ht="12.75">
      <c r="BW372" s="6"/>
      <c r="BX372" s="7"/>
      <c r="BZ372" s="6"/>
      <c r="CA372" s="7"/>
      <c r="CC372" s="6"/>
      <c r="CD372" s="7"/>
      <c r="CF372" s="6"/>
      <c r="CG372" s="7"/>
    </row>
    <row r="373" spans="75:85" ht="12.75">
      <c r="BW373" s="6"/>
      <c r="BX373" s="7"/>
      <c r="BZ373" s="6"/>
      <c r="CA373" s="7"/>
      <c r="CC373" s="6"/>
      <c r="CD373" s="7"/>
      <c r="CF373" s="6"/>
      <c r="CG373" s="7"/>
    </row>
    <row r="374" spans="75:85" ht="12.75">
      <c r="BW374" s="6"/>
      <c r="BX374" s="7"/>
      <c r="BZ374" s="6"/>
      <c r="CA374" s="7"/>
      <c r="CC374" s="6"/>
      <c r="CD374" s="7"/>
      <c r="CF374" s="6"/>
      <c r="CG374" s="7"/>
    </row>
    <row r="375" spans="75:85" ht="12.75">
      <c r="BW375" s="6"/>
      <c r="BX375" s="7"/>
      <c r="BZ375" s="6"/>
      <c r="CA375" s="7"/>
      <c r="CC375" s="6"/>
      <c r="CD375" s="7"/>
      <c r="CF375" s="6"/>
      <c r="CG375" s="7"/>
    </row>
    <row r="376" spans="75:85" ht="12.75">
      <c r="BW376" s="6"/>
      <c r="BX376" s="7"/>
      <c r="BZ376" s="6"/>
      <c r="CA376" s="7"/>
      <c r="CC376" s="6"/>
      <c r="CD376" s="7"/>
      <c r="CF376" s="6"/>
      <c r="CG376" s="7"/>
    </row>
    <row r="377" spans="75:85" ht="12.75">
      <c r="BW377" s="6"/>
      <c r="BX377" s="7"/>
      <c r="BZ377" s="6"/>
      <c r="CA377" s="7"/>
      <c r="CC377" s="6"/>
      <c r="CD377" s="7"/>
      <c r="CF377" s="6"/>
      <c r="CG377" s="7"/>
    </row>
    <row r="378" spans="75:85" ht="12.75">
      <c r="BW378" s="6"/>
      <c r="BX378" s="7"/>
      <c r="BZ378" s="6"/>
      <c r="CA378" s="7"/>
      <c r="CC378" s="6"/>
      <c r="CD378" s="7"/>
      <c r="CF378" s="6"/>
      <c r="CG378" s="7"/>
    </row>
    <row r="379" spans="75:85" ht="12.75">
      <c r="BW379" s="6"/>
      <c r="BX379" s="7"/>
      <c r="BZ379" s="6"/>
      <c r="CA379" s="7"/>
      <c r="CC379" s="6"/>
      <c r="CD379" s="7"/>
      <c r="CF379" s="6"/>
      <c r="CG379" s="7"/>
    </row>
    <row r="380" spans="75:85" ht="12.75">
      <c r="BW380" s="6"/>
      <c r="BX380" s="7"/>
      <c r="BZ380" s="6"/>
      <c r="CA380" s="7"/>
      <c r="CC380" s="6"/>
      <c r="CD380" s="7"/>
      <c r="CF380" s="6"/>
      <c r="CG380" s="7"/>
    </row>
    <row r="381" spans="75:85" ht="12.75">
      <c r="BW381" s="6"/>
      <c r="BX381" s="7"/>
      <c r="BZ381" s="6"/>
      <c r="CA381" s="7"/>
      <c r="CC381" s="6"/>
      <c r="CD381" s="7"/>
      <c r="CF381" s="6"/>
      <c r="CG381" s="7"/>
    </row>
    <row r="382" spans="75:85" ht="12.75">
      <c r="BW382" s="6"/>
      <c r="BX382" s="7"/>
      <c r="BZ382" s="6"/>
      <c r="CA382" s="7"/>
      <c r="CC382" s="6"/>
      <c r="CD382" s="7"/>
      <c r="CF382" s="6"/>
      <c r="CG382" s="7"/>
    </row>
    <row r="383" spans="75:85" ht="12.75">
      <c r="BW383" s="6"/>
      <c r="BX383" s="7"/>
      <c r="BZ383" s="6"/>
      <c r="CA383" s="7"/>
      <c r="CC383" s="6"/>
      <c r="CD383" s="7"/>
      <c r="CF383" s="6"/>
      <c r="CG383" s="7"/>
    </row>
    <row r="384" spans="75:85" ht="12.75">
      <c r="BW384" s="6"/>
      <c r="BX384" s="7"/>
      <c r="BZ384" s="6"/>
      <c r="CA384" s="7"/>
      <c r="CC384" s="6"/>
      <c r="CD384" s="7"/>
      <c r="CF384" s="6"/>
      <c r="CG384" s="7"/>
    </row>
    <row r="385" spans="75:85" ht="12.75">
      <c r="BW385" s="6"/>
      <c r="BX385" s="7"/>
      <c r="BZ385" s="6"/>
      <c r="CA385" s="7"/>
      <c r="CC385" s="6"/>
      <c r="CD385" s="7"/>
      <c r="CF385" s="6"/>
      <c r="CG385" s="7"/>
    </row>
    <row r="386" spans="75:85" ht="12.75">
      <c r="BW386" s="6"/>
      <c r="BX386" s="7"/>
      <c r="BZ386" s="6"/>
      <c r="CA386" s="7"/>
      <c r="CC386" s="6"/>
      <c r="CD386" s="7"/>
      <c r="CF386" s="6"/>
      <c r="CG386" s="7"/>
    </row>
    <row r="387" spans="75:85" ht="12.75">
      <c r="BW387" s="6"/>
      <c r="BX387" s="7"/>
      <c r="BZ387" s="6"/>
      <c r="CA387" s="7"/>
      <c r="CC387" s="6"/>
      <c r="CD387" s="7"/>
      <c r="CF387" s="6"/>
      <c r="CG387" s="7"/>
    </row>
    <row r="388" spans="75:85" ht="12.75">
      <c r="BW388" s="6"/>
      <c r="BX388" s="7"/>
      <c r="BZ388" s="6"/>
      <c r="CA388" s="7"/>
      <c r="CC388" s="6"/>
      <c r="CD388" s="7"/>
      <c r="CF388" s="6"/>
      <c r="CG388" s="7"/>
    </row>
    <row r="389" spans="75:85" ht="12.75">
      <c r="BW389" s="6"/>
      <c r="BX389" s="7"/>
      <c r="BZ389" s="6"/>
      <c r="CA389" s="7"/>
      <c r="CC389" s="6"/>
      <c r="CD389" s="7"/>
      <c r="CF389" s="6"/>
      <c r="CG389" s="7"/>
    </row>
    <row r="390" spans="75:85" ht="12.75">
      <c r="BW390" s="6"/>
      <c r="BX390" s="7"/>
      <c r="BZ390" s="6"/>
      <c r="CA390" s="7"/>
      <c r="CC390" s="6"/>
      <c r="CD390" s="7"/>
      <c r="CF390" s="6"/>
      <c r="CG390" s="7"/>
    </row>
    <row r="391" spans="75:85" ht="12.75">
      <c r="BW391" s="6"/>
      <c r="BX391" s="7"/>
      <c r="BZ391" s="6"/>
      <c r="CA391" s="7"/>
      <c r="CC391" s="6"/>
      <c r="CD391" s="7"/>
      <c r="CF391" s="6"/>
      <c r="CG391" s="7"/>
    </row>
    <row r="392" spans="75:85" ht="12.75">
      <c r="BW392" s="6"/>
      <c r="BX392" s="7"/>
      <c r="BZ392" s="6"/>
      <c r="CA392" s="7"/>
      <c r="CC392" s="6"/>
      <c r="CD392" s="7"/>
      <c r="CF392" s="6"/>
      <c r="CG392" s="7"/>
    </row>
    <row r="393" spans="75:85" ht="12.75">
      <c r="BW393" s="6"/>
      <c r="BX393" s="7"/>
      <c r="BZ393" s="6"/>
      <c r="CA393" s="7"/>
      <c r="CC393" s="6"/>
      <c r="CD393" s="7"/>
      <c r="CF393" s="6"/>
      <c r="CG393" s="7"/>
    </row>
    <row r="394" spans="75:85" ht="12.75">
      <c r="BW394" s="6"/>
      <c r="BX394" s="7"/>
      <c r="BZ394" s="6"/>
      <c r="CA394" s="7"/>
      <c r="CC394" s="6"/>
      <c r="CD394" s="7"/>
      <c r="CF394" s="6"/>
      <c r="CG394" s="7"/>
    </row>
    <row r="395" spans="75:85" ht="12.75">
      <c r="BW395" s="6"/>
      <c r="BX395" s="7"/>
      <c r="BZ395" s="6"/>
      <c r="CA395" s="7"/>
      <c r="CC395" s="6"/>
      <c r="CD395" s="7"/>
      <c r="CF395" s="6"/>
      <c r="CG395" s="7"/>
    </row>
    <row r="396" spans="75:85" ht="12.75">
      <c r="BW396" s="6"/>
      <c r="BX396" s="7"/>
      <c r="BZ396" s="6"/>
      <c r="CA396" s="7"/>
      <c r="CC396" s="6"/>
      <c r="CD396" s="7"/>
      <c r="CF396" s="6"/>
      <c r="CG396" s="7"/>
    </row>
    <row r="397" spans="75:85" ht="12.75">
      <c r="BW397" s="6"/>
      <c r="BX397" s="7"/>
      <c r="BZ397" s="6"/>
      <c r="CA397" s="7"/>
      <c r="CC397" s="6"/>
      <c r="CD397" s="7"/>
      <c r="CF397" s="6"/>
      <c r="CG397" s="7"/>
    </row>
    <row r="398" spans="75:85" ht="12.75">
      <c r="BW398" s="6"/>
      <c r="BX398" s="7"/>
      <c r="BZ398" s="6"/>
      <c r="CA398" s="7"/>
      <c r="CC398" s="6"/>
      <c r="CD398" s="7"/>
      <c r="CF398" s="6"/>
      <c r="CG398" s="7"/>
    </row>
    <row r="399" spans="75:85" ht="12.75">
      <c r="BW399" s="6"/>
      <c r="BX399" s="7"/>
      <c r="BZ399" s="6"/>
      <c r="CA399" s="7"/>
      <c r="CC399" s="6"/>
      <c r="CD399" s="7"/>
      <c r="CF399" s="6"/>
      <c r="CG399" s="7"/>
    </row>
    <row r="400" spans="75:85" ht="12.75">
      <c r="BW400" s="6"/>
      <c r="BX400" s="7"/>
      <c r="BZ400" s="6"/>
      <c r="CA400" s="7"/>
      <c r="CC400" s="6"/>
      <c r="CD400" s="7"/>
      <c r="CF400" s="6"/>
      <c r="CG400" s="7"/>
    </row>
    <row r="401" spans="75:85" ht="12.75">
      <c r="BW401" s="6"/>
      <c r="BX401" s="7"/>
      <c r="BZ401" s="6"/>
      <c r="CA401" s="7"/>
      <c r="CC401" s="6"/>
      <c r="CD401" s="7"/>
      <c r="CF401" s="6"/>
      <c r="CG401" s="7"/>
    </row>
    <row r="402" spans="75:85" ht="12.75">
      <c r="BW402" s="6"/>
      <c r="BX402" s="7"/>
      <c r="BZ402" s="6"/>
      <c r="CA402" s="7"/>
      <c r="CC402" s="6"/>
      <c r="CD402" s="7"/>
      <c r="CF402" s="6"/>
      <c r="CG402" s="7"/>
    </row>
    <row r="403" spans="75:85" ht="12.75">
      <c r="BW403" s="6"/>
      <c r="BX403" s="7"/>
      <c r="BZ403" s="6"/>
      <c r="CA403" s="7"/>
      <c r="CC403" s="6"/>
      <c r="CD403" s="7"/>
      <c r="CF403" s="6"/>
      <c r="CG403" s="7"/>
    </row>
    <row r="404" spans="75:85" ht="12.75">
      <c r="BW404" s="6"/>
      <c r="BX404" s="7"/>
      <c r="BZ404" s="6"/>
      <c r="CA404" s="7"/>
      <c r="CC404" s="6"/>
      <c r="CD404" s="7"/>
      <c r="CF404" s="6"/>
      <c r="CG404" s="7"/>
    </row>
    <row r="405" spans="75:85" ht="12.75">
      <c r="BW405" s="6"/>
      <c r="BX405" s="7"/>
      <c r="BZ405" s="6"/>
      <c r="CA405" s="7"/>
      <c r="CC405" s="6"/>
      <c r="CD405" s="7"/>
      <c r="CF405" s="6"/>
      <c r="CG405" s="7"/>
    </row>
    <row r="406" spans="75:85" ht="12.75">
      <c r="BW406" s="6"/>
      <c r="BX406" s="7"/>
      <c r="BZ406" s="6"/>
      <c r="CA406" s="7"/>
      <c r="CC406" s="6"/>
      <c r="CD406" s="7"/>
      <c r="CF406" s="6"/>
      <c r="CG406" s="7"/>
    </row>
    <row r="407" spans="75:85" ht="12.75">
      <c r="BW407" s="6"/>
      <c r="BX407" s="7"/>
      <c r="BZ407" s="6"/>
      <c r="CA407" s="7"/>
      <c r="CC407" s="6"/>
      <c r="CD407" s="7"/>
      <c r="CF407" s="6"/>
      <c r="CG407" s="7"/>
    </row>
    <row r="408" spans="75:85" ht="12.75">
      <c r="BW408" s="6"/>
      <c r="BX408" s="7"/>
      <c r="BZ408" s="6"/>
      <c r="CA408" s="7"/>
      <c r="CC408" s="6"/>
      <c r="CD408" s="7"/>
      <c r="CF408" s="6"/>
      <c r="CG408" s="7"/>
    </row>
    <row r="409" spans="75:85" ht="12.75">
      <c r="BW409" s="6"/>
      <c r="BX409" s="7"/>
      <c r="BZ409" s="6"/>
      <c r="CA409" s="7"/>
      <c r="CC409" s="6"/>
      <c r="CD409" s="7"/>
      <c r="CF409" s="6"/>
      <c r="CG409" s="7"/>
    </row>
    <row r="410" spans="75:85" ht="12.75">
      <c r="BW410" s="6"/>
      <c r="BX410" s="7"/>
      <c r="BZ410" s="6"/>
      <c r="CA410" s="7"/>
      <c r="CC410" s="6"/>
      <c r="CD410" s="7"/>
      <c r="CF410" s="6"/>
      <c r="CG410" s="7"/>
    </row>
    <row r="411" spans="75:85" ht="12.75">
      <c r="BW411" s="6"/>
      <c r="BX411" s="7"/>
      <c r="BZ411" s="6"/>
      <c r="CA411" s="7"/>
      <c r="CC411" s="6"/>
      <c r="CD411" s="7"/>
      <c r="CF411" s="6"/>
      <c r="CG411" s="7"/>
    </row>
    <row r="412" spans="75:85" ht="12.75">
      <c r="BW412" s="6"/>
      <c r="BX412" s="7"/>
      <c r="BZ412" s="6"/>
      <c r="CA412" s="7"/>
      <c r="CC412" s="6"/>
      <c r="CD412" s="7"/>
      <c r="CF412" s="6"/>
      <c r="CG412" s="7"/>
    </row>
    <row r="413" spans="75:85" ht="12.75">
      <c r="BW413" s="6"/>
      <c r="BX413" s="7"/>
      <c r="BZ413" s="6"/>
      <c r="CA413" s="7"/>
      <c r="CC413" s="6"/>
      <c r="CD413" s="7"/>
      <c r="CF413" s="6"/>
      <c r="CG413" s="7"/>
    </row>
    <row r="414" spans="75:85" ht="12.75">
      <c r="BW414" s="6"/>
      <c r="BX414" s="7"/>
      <c r="BZ414" s="6"/>
      <c r="CA414" s="7"/>
      <c r="CC414" s="6"/>
      <c r="CD414" s="7"/>
      <c r="CF414" s="6"/>
      <c r="CG414" s="7"/>
    </row>
    <row r="415" spans="75:85" ht="12.75">
      <c r="BW415" s="6"/>
      <c r="BX415" s="7"/>
      <c r="BZ415" s="6"/>
      <c r="CA415" s="7"/>
      <c r="CC415" s="6"/>
      <c r="CD415" s="7"/>
      <c r="CF415" s="6"/>
      <c r="CG415" s="7"/>
    </row>
    <row r="416" spans="75:85" ht="12.75">
      <c r="BW416" s="6"/>
      <c r="BX416" s="7"/>
      <c r="BZ416" s="6"/>
      <c r="CA416" s="7"/>
      <c r="CC416" s="6"/>
      <c r="CD416" s="7"/>
      <c r="CF416" s="6"/>
      <c r="CG416" s="7"/>
    </row>
    <row r="417" spans="75:85" ht="12.75">
      <c r="BW417" s="6"/>
      <c r="BX417" s="7"/>
      <c r="BZ417" s="6"/>
      <c r="CA417" s="7"/>
      <c r="CC417" s="6"/>
      <c r="CD417" s="7"/>
      <c r="CF417" s="6"/>
      <c r="CG417" s="7"/>
    </row>
    <row r="418" spans="75:85" ht="12.75">
      <c r="BW418" s="6"/>
      <c r="BX418" s="7"/>
      <c r="BZ418" s="6"/>
      <c r="CA418" s="7"/>
      <c r="CC418" s="6"/>
      <c r="CD418" s="7"/>
      <c r="CF418" s="6"/>
      <c r="CG418" s="7"/>
    </row>
    <row r="419" spans="75:85" ht="12.75">
      <c r="BW419" s="6"/>
      <c r="BX419" s="7"/>
      <c r="BZ419" s="6"/>
      <c r="CA419" s="7"/>
      <c r="CC419" s="6"/>
      <c r="CD419" s="7"/>
      <c r="CF419" s="6"/>
      <c r="CG419" s="7"/>
    </row>
    <row r="420" spans="75:85" ht="12.75">
      <c r="BW420" s="6"/>
      <c r="BX420" s="7"/>
      <c r="BZ420" s="6"/>
      <c r="CA420" s="7"/>
      <c r="CC420" s="6"/>
      <c r="CD420" s="7"/>
      <c r="CF420" s="6"/>
      <c r="CG420" s="7"/>
    </row>
    <row r="421" spans="75:85" ht="12.75">
      <c r="BW421" s="6"/>
      <c r="BX421" s="7"/>
      <c r="BZ421" s="6"/>
      <c r="CA421" s="7"/>
      <c r="CC421" s="6"/>
      <c r="CD421" s="7"/>
      <c r="CF421" s="6"/>
      <c r="CG421" s="7"/>
    </row>
    <row r="422" spans="75:85" ht="12.75">
      <c r="BW422" s="6"/>
      <c r="BX422" s="7"/>
      <c r="BZ422" s="6"/>
      <c r="CA422" s="7"/>
      <c r="CC422" s="6"/>
      <c r="CD422" s="7"/>
      <c r="CF422" s="6"/>
      <c r="CG422" s="7"/>
    </row>
    <row r="423" spans="75:85" ht="12.75">
      <c r="BW423" s="6"/>
      <c r="BX423" s="7"/>
      <c r="BZ423" s="6"/>
      <c r="CA423" s="7"/>
      <c r="CC423" s="6"/>
      <c r="CD423" s="7"/>
      <c r="CF423" s="6"/>
      <c r="CG423" s="7"/>
    </row>
    <row r="424" spans="75:85" ht="12.75">
      <c r="BW424" s="6"/>
      <c r="BX424" s="7"/>
      <c r="BZ424" s="6"/>
      <c r="CA424" s="7"/>
      <c r="CC424" s="6"/>
      <c r="CD424" s="7"/>
      <c r="CF424" s="6"/>
      <c r="CG424" s="7"/>
    </row>
    <row r="425" spans="75:85" ht="12.75">
      <c r="BW425" s="6"/>
      <c r="BX425" s="7"/>
      <c r="BZ425" s="6"/>
      <c r="CA425" s="7"/>
      <c r="CC425" s="6"/>
      <c r="CD425" s="7"/>
      <c r="CF425" s="6"/>
      <c r="CG425" s="7"/>
    </row>
    <row r="426" spans="75:85" ht="12.75">
      <c r="BW426" s="6"/>
      <c r="BX426" s="7"/>
      <c r="BZ426" s="6"/>
      <c r="CA426" s="7"/>
      <c r="CC426" s="6"/>
      <c r="CD426" s="7"/>
      <c r="CF426" s="6"/>
      <c r="CG426" s="7"/>
    </row>
    <row r="427" spans="75:85" ht="12.75">
      <c r="BW427" s="6"/>
      <c r="BX427" s="7"/>
      <c r="BZ427" s="6"/>
      <c r="CA427" s="7"/>
      <c r="CC427" s="6"/>
      <c r="CD427" s="7"/>
      <c r="CF427" s="6"/>
      <c r="CG427" s="7"/>
    </row>
    <row r="428" spans="75:85" ht="12.75">
      <c r="BW428" s="6"/>
      <c r="BX428" s="7"/>
      <c r="BZ428" s="6"/>
      <c r="CA428" s="7"/>
      <c r="CC428" s="6"/>
      <c r="CD428" s="7"/>
      <c r="CF428" s="6"/>
      <c r="CG428" s="7"/>
    </row>
    <row r="429" spans="75:85" ht="12.75">
      <c r="BW429" s="6"/>
      <c r="BX429" s="7"/>
      <c r="BZ429" s="6"/>
      <c r="CA429" s="7"/>
      <c r="CC429" s="6"/>
      <c r="CD429" s="7"/>
      <c r="CF429" s="6"/>
      <c r="CG429" s="7"/>
    </row>
    <row r="430" spans="75:85" ht="12.75">
      <c r="BW430" s="6"/>
      <c r="BX430" s="7"/>
      <c r="BZ430" s="6"/>
      <c r="CA430" s="7"/>
      <c r="CC430" s="6"/>
      <c r="CD430" s="7"/>
      <c r="CF430" s="6"/>
      <c r="CG430" s="7"/>
    </row>
    <row r="431" spans="75:85" ht="12.75">
      <c r="BW431" s="6"/>
      <c r="BX431" s="7"/>
      <c r="BZ431" s="6"/>
      <c r="CA431" s="7"/>
      <c r="CC431" s="6"/>
      <c r="CD431" s="7"/>
      <c r="CF431" s="6"/>
      <c r="CG431" s="7"/>
    </row>
    <row r="432" spans="75:85" ht="12.75">
      <c r="BW432" s="6"/>
      <c r="BX432" s="7"/>
      <c r="BZ432" s="6"/>
      <c r="CA432" s="7"/>
      <c r="CC432" s="6"/>
      <c r="CD432" s="7"/>
      <c r="CF432" s="6"/>
      <c r="CG432" s="7"/>
    </row>
    <row r="433" spans="75:85" ht="12.75">
      <c r="BW433" s="6"/>
      <c r="BX433" s="7"/>
      <c r="BZ433" s="6"/>
      <c r="CA433" s="7"/>
      <c r="CC433" s="6"/>
      <c r="CD433" s="7"/>
      <c r="CF433" s="6"/>
      <c r="CG433" s="7"/>
    </row>
    <row r="434" spans="75:85" ht="12.75">
      <c r="BW434" s="6"/>
      <c r="BX434" s="7"/>
      <c r="BZ434" s="6"/>
      <c r="CA434" s="7"/>
      <c r="CC434" s="6"/>
      <c r="CD434" s="7"/>
      <c r="CF434" s="6"/>
      <c r="CG434" s="7"/>
    </row>
    <row r="435" spans="75:85" ht="12.75">
      <c r="BW435" s="6"/>
      <c r="BX435" s="7"/>
      <c r="BZ435" s="6"/>
      <c r="CA435" s="7"/>
      <c r="CC435" s="6"/>
      <c r="CD435" s="7"/>
      <c r="CF435" s="6"/>
      <c r="CG435" s="7"/>
    </row>
    <row r="436" spans="75:85" ht="12.75">
      <c r="BW436" s="6"/>
      <c r="BX436" s="7"/>
      <c r="BZ436" s="6"/>
      <c r="CA436" s="7"/>
      <c r="CC436" s="6"/>
      <c r="CD436" s="7"/>
      <c r="CF436" s="6"/>
      <c r="CG436" s="7"/>
    </row>
    <row r="437" spans="75:85" ht="12.75">
      <c r="BW437" s="6"/>
      <c r="BX437" s="7"/>
      <c r="BZ437" s="6"/>
      <c r="CA437" s="7"/>
      <c r="CC437" s="6"/>
      <c r="CD437" s="7"/>
      <c r="CF437" s="6"/>
      <c r="CG437" s="7"/>
    </row>
    <row r="438" spans="75:85" ht="12.75">
      <c r="BW438" s="6"/>
      <c r="BX438" s="7"/>
      <c r="BZ438" s="6"/>
      <c r="CA438" s="7"/>
      <c r="CC438" s="6"/>
      <c r="CD438" s="7"/>
      <c r="CF438" s="6"/>
      <c r="CG438" s="7"/>
    </row>
    <row r="439" spans="75:85" ht="12.75">
      <c r="BW439" s="6"/>
      <c r="BX439" s="7"/>
      <c r="BZ439" s="6"/>
      <c r="CA439" s="7"/>
      <c r="CC439" s="6"/>
      <c r="CD439" s="7"/>
      <c r="CF439" s="6"/>
      <c r="CG439" s="7"/>
    </row>
    <row r="440" spans="75:85" ht="12.75">
      <c r="BW440" s="6"/>
      <c r="BX440" s="7"/>
      <c r="BZ440" s="6"/>
      <c r="CA440" s="7"/>
      <c r="CC440" s="6"/>
      <c r="CD440" s="7"/>
      <c r="CF440" s="6"/>
      <c r="CG440" s="7"/>
    </row>
    <row r="441" spans="75:85" ht="12.75">
      <c r="BW441" s="6"/>
      <c r="BX441" s="7"/>
      <c r="BZ441" s="6"/>
      <c r="CA441" s="7"/>
      <c r="CC441" s="6"/>
      <c r="CD441" s="7"/>
      <c r="CF441" s="6"/>
      <c r="CG441" s="7"/>
    </row>
    <row r="442" spans="75:85" ht="12.75">
      <c r="BW442" s="6"/>
      <c r="BX442" s="7"/>
      <c r="BZ442" s="6"/>
      <c r="CA442" s="7"/>
      <c r="CC442" s="6"/>
      <c r="CD442" s="7"/>
      <c r="CF442" s="6"/>
      <c r="CG442" s="7"/>
    </row>
    <row r="443" spans="75:85" ht="12.75">
      <c r="BW443" s="6"/>
      <c r="BX443" s="7"/>
      <c r="BZ443" s="6"/>
      <c r="CA443" s="7"/>
      <c r="CC443" s="6"/>
      <c r="CD443" s="7"/>
      <c r="CF443" s="6"/>
      <c r="CG443" s="7"/>
    </row>
    <row r="444" spans="75:85" ht="12.75">
      <c r="BW444" s="6"/>
      <c r="BX444" s="7"/>
      <c r="BZ444" s="6"/>
      <c r="CA444" s="7"/>
      <c r="CC444" s="6"/>
      <c r="CD444" s="7"/>
      <c r="CF444" s="6"/>
      <c r="CG444" s="7"/>
    </row>
    <row r="445" spans="75:85" ht="12.75">
      <c r="BW445" s="6"/>
      <c r="BX445" s="7"/>
      <c r="BZ445" s="6"/>
      <c r="CA445" s="7"/>
      <c r="CC445" s="6"/>
      <c r="CD445" s="7"/>
      <c r="CF445" s="6"/>
      <c r="CG445" s="7"/>
    </row>
    <row r="446" spans="75:85" ht="12.75">
      <c r="BW446" s="6"/>
      <c r="BX446" s="7"/>
      <c r="BZ446" s="6"/>
      <c r="CA446" s="7"/>
      <c r="CC446" s="6"/>
      <c r="CD446" s="7"/>
      <c r="CF446" s="6"/>
      <c r="CG446" s="7"/>
    </row>
    <row r="447" spans="75:85" ht="12.75">
      <c r="BW447" s="6"/>
      <c r="BX447" s="7"/>
      <c r="BZ447" s="6"/>
      <c r="CA447" s="7"/>
      <c r="CC447" s="6"/>
      <c r="CD447" s="7"/>
      <c r="CF447" s="6"/>
      <c r="CG447" s="7"/>
    </row>
    <row r="448" spans="75:85" ht="12.75">
      <c r="BW448" s="6"/>
      <c r="BX448" s="7"/>
      <c r="BZ448" s="6"/>
      <c r="CA448" s="7"/>
      <c r="CC448" s="6"/>
      <c r="CD448" s="7"/>
      <c r="CF448" s="6"/>
      <c r="CG448" s="7"/>
    </row>
    <row r="449" spans="75:85" ht="12.75">
      <c r="BW449" s="6"/>
      <c r="BX449" s="7"/>
      <c r="BZ449" s="6"/>
      <c r="CA449" s="7"/>
      <c r="CC449" s="6"/>
      <c r="CD449" s="7"/>
      <c r="CF449" s="6"/>
      <c r="CG449" s="7"/>
    </row>
    <row r="450" spans="75:85" ht="12.75">
      <c r="BW450" s="6"/>
      <c r="BX450" s="7"/>
      <c r="BZ450" s="6"/>
      <c r="CA450" s="7"/>
      <c r="CC450" s="6"/>
      <c r="CD450" s="7"/>
      <c r="CF450" s="6"/>
      <c r="CG450" s="7"/>
    </row>
    <row r="451" spans="75:85" ht="12.75">
      <c r="BW451" s="6"/>
      <c r="BX451" s="7"/>
      <c r="BZ451" s="6"/>
      <c r="CA451" s="7"/>
      <c r="CC451" s="6"/>
      <c r="CD451" s="7"/>
      <c r="CF451" s="6"/>
      <c r="CG451" s="7"/>
    </row>
    <row r="452" spans="75:85" ht="12.75">
      <c r="BW452" s="6"/>
      <c r="BX452" s="7"/>
      <c r="BZ452" s="6"/>
      <c r="CA452" s="7"/>
      <c r="CC452" s="6"/>
      <c r="CD452" s="7"/>
      <c r="CF452" s="6"/>
      <c r="CG452" s="7"/>
    </row>
    <row r="453" spans="75:85" ht="12.75">
      <c r="BW453" s="6"/>
      <c r="BX453" s="7"/>
      <c r="BZ453" s="6"/>
      <c r="CA453" s="7"/>
      <c r="CC453" s="6"/>
      <c r="CD453" s="7"/>
      <c r="CF453" s="6"/>
      <c r="CG453" s="7"/>
    </row>
    <row r="454" spans="75:85" ht="12.75">
      <c r="BW454" s="6"/>
      <c r="BX454" s="7"/>
      <c r="BZ454" s="6"/>
      <c r="CA454" s="7"/>
      <c r="CC454" s="6"/>
      <c r="CD454" s="7"/>
      <c r="CF454" s="6"/>
      <c r="CG454" s="7"/>
    </row>
    <row r="455" spans="75:85" ht="12.75">
      <c r="BW455" s="6"/>
      <c r="BX455" s="7"/>
      <c r="BZ455" s="6"/>
      <c r="CA455" s="7"/>
      <c r="CC455" s="6"/>
      <c r="CD455" s="7"/>
      <c r="CF455" s="6"/>
      <c r="CG455" s="7"/>
    </row>
    <row r="456" spans="75:85" ht="12.75">
      <c r="BW456" s="6"/>
      <c r="BX456" s="7"/>
      <c r="BZ456" s="6"/>
      <c r="CA456" s="7"/>
      <c r="CC456" s="6"/>
      <c r="CD456" s="7"/>
      <c r="CF456" s="6"/>
      <c r="CG456" s="7"/>
    </row>
    <row r="457" spans="75:85" ht="12.75">
      <c r="BW457" s="6"/>
      <c r="BX457" s="7"/>
      <c r="BZ457" s="6"/>
      <c r="CA457" s="7"/>
      <c r="CC457" s="6"/>
      <c r="CD457" s="7"/>
      <c r="CF457" s="6"/>
      <c r="CG457" s="7"/>
    </row>
    <row r="458" spans="75:85" ht="12.75">
      <c r="BW458" s="6"/>
      <c r="BX458" s="7"/>
      <c r="BZ458" s="6"/>
      <c r="CA458" s="7"/>
      <c r="CC458" s="6"/>
      <c r="CD458" s="7"/>
      <c r="CF458" s="6"/>
      <c r="CG458" s="7"/>
    </row>
    <row r="459" spans="75:85" ht="12.75">
      <c r="BW459" s="6"/>
      <c r="BX459" s="7"/>
      <c r="BZ459" s="6"/>
      <c r="CA459" s="7"/>
      <c r="CC459" s="6"/>
      <c r="CD459" s="7"/>
      <c r="CF459" s="6"/>
      <c r="CG459" s="7"/>
    </row>
    <row r="460" spans="75:85" ht="12.75">
      <c r="BW460" s="6"/>
      <c r="BX460" s="7"/>
      <c r="BZ460" s="6"/>
      <c r="CA460" s="7"/>
      <c r="CC460" s="6"/>
      <c r="CD460" s="7"/>
      <c r="CF460" s="6"/>
      <c r="CG460" s="7"/>
    </row>
    <row r="461" spans="75:85" ht="12.75">
      <c r="BW461" s="6"/>
      <c r="BX461" s="7"/>
      <c r="BZ461" s="6"/>
      <c r="CA461" s="7"/>
      <c r="CC461" s="6"/>
      <c r="CD461" s="7"/>
      <c r="CF461" s="6"/>
      <c r="CG461" s="7"/>
    </row>
    <row r="462" spans="75:85" ht="12.75">
      <c r="BW462" s="6"/>
      <c r="BX462" s="7"/>
      <c r="BZ462" s="6"/>
      <c r="CA462" s="7"/>
      <c r="CC462" s="6"/>
      <c r="CD462" s="7"/>
      <c r="CF462" s="6"/>
      <c r="CG462" s="7"/>
    </row>
    <row r="463" spans="75:85" ht="12.75">
      <c r="BW463" s="6"/>
      <c r="BX463" s="7"/>
      <c r="BZ463" s="6"/>
      <c r="CA463" s="7"/>
      <c r="CC463" s="6"/>
      <c r="CD463" s="7"/>
      <c r="CF463" s="6"/>
      <c r="CG463" s="7"/>
    </row>
    <row r="464" spans="75:85" ht="12.75">
      <c r="BW464" s="6"/>
      <c r="BX464" s="7"/>
      <c r="BZ464" s="6"/>
      <c r="CA464" s="7"/>
      <c r="CC464" s="6"/>
      <c r="CD464" s="7"/>
      <c r="CF464" s="6"/>
      <c r="CG464" s="7"/>
    </row>
    <row r="465" spans="75:85" ht="12.75">
      <c r="BW465" s="6"/>
      <c r="BX465" s="7"/>
      <c r="BZ465" s="6"/>
      <c r="CA465" s="7"/>
      <c r="CC465" s="6"/>
      <c r="CD465" s="7"/>
      <c r="CF465" s="6"/>
      <c r="CG465" s="7"/>
    </row>
    <row r="466" spans="75:85" ht="12.75">
      <c r="BW466" s="6"/>
      <c r="BX466" s="7"/>
      <c r="BZ466" s="6"/>
      <c r="CA466" s="7"/>
      <c r="CC466" s="6"/>
      <c r="CD466" s="7"/>
      <c r="CF466" s="6"/>
      <c r="CG466" s="7"/>
    </row>
    <row r="467" spans="75:85" ht="12.75">
      <c r="BW467" s="6"/>
      <c r="BX467" s="7"/>
      <c r="BZ467" s="6"/>
      <c r="CA467" s="7"/>
      <c r="CC467" s="6"/>
      <c r="CD467" s="7"/>
      <c r="CF467" s="6"/>
      <c r="CG467" s="7"/>
    </row>
    <row r="468" spans="75:85" ht="12.75">
      <c r="BW468" s="6"/>
      <c r="BX468" s="7"/>
      <c r="BZ468" s="6"/>
      <c r="CA468" s="7"/>
      <c r="CC468" s="6"/>
      <c r="CD468" s="7"/>
      <c r="CF468" s="6"/>
      <c r="CG468" s="7"/>
    </row>
    <row r="469" spans="75:85" ht="12.75">
      <c r="BW469" s="6"/>
      <c r="BX469" s="7"/>
      <c r="BZ469" s="6"/>
      <c r="CA469" s="7"/>
      <c r="CC469" s="6"/>
      <c r="CD469" s="7"/>
      <c r="CF469" s="6"/>
      <c r="CG469" s="7"/>
    </row>
    <row r="470" spans="75:85" ht="12.75">
      <c r="BW470" s="6"/>
      <c r="BX470" s="7"/>
      <c r="BZ470" s="6"/>
      <c r="CA470" s="7"/>
      <c r="CC470" s="6"/>
      <c r="CD470" s="7"/>
      <c r="CF470" s="6"/>
      <c r="CG470" s="7"/>
    </row>
    <row r="471" spans="75:85" ht="12.75">
      <c r="BW471" s="6"/>
      <c r="BX471" s="7"/>
      <c r="BZ471" s="6"/>
      <c r="CA471" s="7"/>
      <c r="CC471" s="6"/>
      <c r="CD471" s="7"/>
      <c r="CF471" s="6"/>
      <c r="CG471" s="7"/>
    </row>
    <row r="472" spans="75:85" ht="12.75">
      <c r="BW472" s="6"/>
      <c r="BX472" s="7"/>
      <c r="BZ472" s="6"/>
      <c r="CA472" s="7"/>
      <c r="CC472" s="6"/>
      <c r="CD472" s="7"/>
      <c r="CF472" s="6"/>
      <c r="CG472" s="7"/>
    </row>
    <row r="473" spans="75:85" ht="12.75">
      <c r="BW473" s="6"/>
      <c r="BX473" s="7"/>
      <c r="BZ473" s="6"/>
      <c r="CA473" s="7"/>
      <c r="CC473" s="6"/>
      <c r="CD473" s="7"/>
      <c r="CF473" s="6"/>
      <c r="CG473" s="7"/>
    </row>
    <row r="474" spans="75:85" ht="12.75">
      <c r="BW474" s="6"/>
      <c r="BX474" s="7"/>
      <c r="BZ474" s="6"/>
      <c r="CA474" s="7"/>
      <c r="CC474" s="6"/>
      <c r="CD474" s="7"/>
      <c r="CF474" s="6"/>
      <c r="CG474" s="7"/>
    </row>
    <row r="475" spans="75:85" ht="12.75">
      <c r="BW475" s="6"/>
      <c r="BX475" s="7"/>
      <c r="BZ475" s="6"/>
      <c r="CA475" s="7"/>
      <c r="CC475" s="6"/>
      <c r="CD475" s="7"/>
      <c r="CF475" s="6"/>
      <c r="CG475" s="7"/>
    </row>
    <row r="476" spans="75:85" ht="12.75">
      <c r="BW476" s="6"/>
      <c r="BX476" s="7"/>
      <c r="BZ476" s="6"/>
      <c r="CA476" s="7"/>
      <c r="CC476" s="6"/>
      <c r="CD476" s="7"/>
      <c r="CF476" s="6"/>
      <c r="CG476" s="7"/>
    </row>
    <row r="477" spans="75:85" ht="12.75">
      <c r="BW477" s="6"/>
      <c r="BX477" s="7"/>
      <c r="BZ477" s="6"/>
      <c r="CA477" s="7"/>
      <c r="CC477" s="6"/>
      <c r="CD477" s="7"/>
      <c r="CF477" s="6"/>
      <c r="CG477" s="7"/>
    </row>
    <row r="478" spans="75:85" ht="12.75">
      <c r="BW478" s="6"/>
      <c r="BX478" s="7"/>
      <c r="BZ478" s="6"/>
      <c r="CA478" s="7"/>
      <c r="CC478" s="6"/>
      <c r="CD478" s="7"/>
      <c r="CF478" s="6"/>
      <c r="CG478" s="7"/>
    </row>
    <row r="479" spans="75:85" ht="12.75">
      <c r="BW479" s="6"/>
      <c r="BX479" s="7"/>
      <c r="BZ479" s="6"/>
      <c r="CA479" s="7"/>
      <c r="CC479" s="6"/>
      <c r="CD479" s="7"/>
      <c r="CF479" s="6"/>
      <c r="CG479" s="7"/>
    </row>
    <row r="480" spans="75:85" ht="12.75">
      <c r="BW480" s="6"/>
      <c r="BX480" s="7"/>
      <c r="BZ480" s="6"/>
      <c r="CA480" s="7"/>
      <c r="CC480" s="6"/>
      <c r="CD480" s="7"/>
      <c r="CF480" s="6"/>
      <c r="CG480" s="7"/>
    </row>
    <row r="481" spans="75:85" ht="12.75">
      <c r="BW481" s="6"/>
      <c r="BX481" s="7"/>
      <c r="BZ481" s="6"/>
      <c r="CA481" s="7"/>
      <c r="CC481" s="6"/>
      <c r="CD481" s="7"/>
      <c r="CF481" s="6"/>
      <c r="CG481" s="7"/>
    </row>
    <row r="482" spans="75:85" ht="12.75">
      <c r="BW482" s="6"/>
      <c r="BX482" s="7"/>
      <c r="BZ482" s="6"/>
      <c r="CA482" s="7"/>
      <c r="CC482" s="6"/>
      <c r="CD482" s="7"/>
      <c r="CF482" s="6"/>
      <c r="CG482" s="7"/>
    </row>
    <row r="483" spans="75:85" ht="12.75">
      <c r="BW483" s="6"/>
      <c r="BX483" s="7"/>
      <c r="BZ483" s="6"/>
      <c r="CA483" s="7"/>
      <c r="CC483" s="6"/>
      <c r="CD483" s="7"/>
      <c r="CF483" s="6"/>
      <c r="CG483" s="7"/>
    </row>
    <row r="484" spans="75:85" ht="12.75">
      <c r="BW484" s="6"/>
      <c r="BX484" s="7"/>
      <c r="BZ484" s="6"/>
      <c r="CA484" s="7"/>
      <c r="CC484" s="6"/>
      <c r="CD484" s="7"/>
      <c r="CF484" s="6"/>
      <c r="CG484" s="7"/>
    </row>
    <row r="485" spans="75:85" ht="12.75">
      <c r="BW485" s="6"/>
      <c r="BX485" s="7"/>
      <c r="BZ485" s="6"/>
      <c r="CA485" s="7"/>
      <c r="CC485" s="6"/>
      <c r="CD485" s="7"/>
      <c r="CF485" s="6"/>
      <c r="CG485" s="7"/>
    </row>
    <row r="486" spans="75:85" ht="12.75">
      <c r="BW486" s="6"/>
      <c r="BX486" s="7"/>
      <c r="BZ486" s="6"/>
      <c r="CA486" s="7"/>
      <c r="CC486" s="6"/>
      <c r="CD486" s="7"/>
      <c r="CF486" s="6"/>
      <c r="CG486" s="7"/>
    </row>
    <row r="487" spans="75:85" ht="12.75">
      <c r="BW487" s="6"/>
      <c r="BX487" s="7"/>
      <c r="BZ487" s="6"/>
      <c r="CA487" s="7"/>
      <c r="CC487" s="6"/>
      <c r="CD487" s="7"/>
      <c r="CF487" s="6"/>
      <c r="CG487" s="7"/>
    </row>
    <row r="488" spans="75:85" ht="12.75">
      <c r="BW488" s="6"/>
      <c r="BX488" s="7"/>
      <c r="BZ488" s="6"/>
      <c r="CA488" s="7"/>
      <c r="CC488" s="6"/>
      <c r="CD488" s="7"/>
      <c r="CF488" s="6"/>
      <c r="CG488" s="7"/>
    </row>
    <row r="489" spans="75:85" ht="12.75">
      <c r="BW489" s="6"/>
      <c r="BX489" s="7"/>
      <c r="BZ489" s="6"/>
      <c r="CA489" s="7"/>
      <c r="CC489" s="6"/>
      <c r="CD489" s="7"/>
      <c r="CF489" s="6"/>
      <c r="CG489" s="7"/>
    </row>
    <row r="490" spans="75:85" ht="12.75">
      <c r="BW490" s="6"/>
      <c r="BX490" s="7"/>
      <c r="BZ490" s="6"/>
      <c r="CA490" s="7"/>
      <c r="CC490" s="6"/>
      <c r="CD490" s="7"/>
      <c r="CF490" s="6"/>
      <c r="CG490" s="7"/>
    </row>
    <row r="491" spans="75:85" ht="12.75">
      <c r="BW491" s="6"/>
      <c r="BX491" s="7"/>
      <c r="BZ491" s="6"/>
      <c r="CA491" s="7"/>
      <c r="CC491" s="6"/>
      <c r="CD491" s="7"/>
      <c r="CF491" s="6"/>
      <c r="CG491" s="7"/>
    </row>
    <row r="492" spans="75:85" ht="12.75">
      <c r="BW492" s="6"/>
      <c r="BX492" s="7"/>
      <c r="BZ492" s="6"/>
      <c r="CA492" s="7"/>
      <c r="CC492" s="6"/>
      <c r="CD492" s="7"/>
      <c r="CF492" s="6"/>
      <c r="CG492" s="7"/>
    </row>
    <row r="493" spans="75:85" ht="12.75">
      <c r="BW493" s="6"/>
      <c r="BX493" s="7"/>
      <c r="BZ493" s="6"/>
      <c r="CA493" s="7"/>
      <c r="CC493" s="6"/>
      <c r="CD493" s="7"/>
      <c r="CF493" s="6"/>
      <c r="CG493" s="7"/>
    </row>
    <row r="494" spans="75:85" ht="12.75">
      <c r="BW494" s="6"/>
      <c r="BX494" s="7"/>
      <c r="BZ494" s="6"/>
      <c r="CA494" s="7"/>
      <c r="CC494" s="6"/>
      <c r="CD494" s="7"/>
      <c r="CF494" s="6"/>
      <c r="CG494" s="7"/>
    </row>
    <row r="495" spans="75:85" ht="12.75">
      <c r="BW495" s="6"/>
      <c r="BX495" s="7"/>
      <c r="BZ495" s="6"/>
      <c r="CA495" s="7"/>
      <c r="CC495" s="6"/>
      <c r="CD495" s="7"/>
      <c r="CF495" s="6"/>
      <c r="CG495" s="7"/>
    </row>
    <row r="496" spans="75:85" ht="12.75">
      <c r="BW496" s="6"/>
      <c r="BX496" s="7"/>
      <c r="BZ496" s="6"/>
      <c r="CA496" s="7"/>
      <c r="CC496" s="6"/>
      <c r="CD496" s="7"/>
      <c r="CF496" s="6"/>
      <c r="CG496" s="7"/>
    </row>
    <row r="497" spans="75:85" ht="12.75">
      <c r="BW497" s="6"/>
      <c r="BX497" s="7"/>
      <c r="BZ497" s="6"/>
      <c r="CA497" s="7"/>
      <c r="CC497" s="6"/>
      <c r="CD497" s="7"/>
      <c r="CF497" s="6"/>
      <c r="CG497" s="7"/>
    </row>
    <row r="498" spans="75:85" ht="12.75">
      <c r="BW498" s="6"/>
      <c r="BX498" s="7"/>
      <c r="BZ498" s="6"/>
      <c r="CA498" s="7"/>
      <c r="CC498" s="6"/>
      <c r="CD498" s="7"/>
      <c r="CF498" s="6"/>
      <c r="CG498" s="7"/>
    </row>
    <row r="499" spans="75:85" ht="12.75">
      <c r="BW499" s="6"/>
      <c r="BX499" s="7"/>
      <c r="BZ499" s="6"/>
      <c r="CA499" s="7"/>
      <c r="CC499" s="6"/>
      <c r="CD499" s="7"/>
      <c r="CF499" s="6"/>
      <c r="CG499" s="7"/>
    </row>
    <row r="500" spans="75:85" ht="12.75">
      <c r="BW500" s="6"/>
      <c r="BX500" s="7"/>
      <c r="BZ500" s="6"/>
      <c r="CA500" s="7"/>
      <c r="CC500" s="6"/>
      <c r="CD500" s="7"/>
      <c r="CF500" s="6"/>
      <c r="CG500" s="7"/>
    </row>
    <row r="501" spans="75:85" ht="12.75">
      <c r="BW501" s="6"/>
      <c r="BX501" s="7"/>
      <c r="BZ501" s="6"/>
      <c r="CA501" s="7"/>
      <c r="CC501" s="6"/>
      <c r="CD501" s="7"/>
      <c r="CF501" s="6"/>
      <c r="CG501" s="7"/>
    </row>
    <row r="502" spans="75:85" ht="12.75">
      <c r="BW502" s="6"/>
      <c r="BX502" s="7"/>
      <c r="BZ502" s="6"/>
      <c r="CA502" s="7"/>
      <c r="CC502" s="6"/>
      <c r="CD502" s="7"/>
      <c r="CF502" s="6"/>
      <c r="CG502" s="7"/>
    </row>
    <row r="503" spans="75:85" ht="12.75">
      <c r="BW503" s="6"/>
      <c r="BX503" s="7"/>
      <c r="BZ503" s="6"/>
      <c r="CA503" s="7"/>
      <c r="CC503" s="6"/>
      <c r="CD503" s="7"/>
      <c r="CF503" s="6"/>
      <c r="CG503" s="7"/>
    </row>
    <row r="504" spans="75:85" ht="12.75">
      <c r="BW504" s="6"/>
      <c r="BX504" s="7"/>
      <c r="BZ504" s="6"/>
      <c r="CA504" s="7"/>
      <c r="CC504" s="6"/>
      <c r="CD504" s="7"/>
      <c r="CF504" s="6"/>
      <c r="CG504" s="7"/>
    </row>
    <row r="505" spans="75:85" ht="12.75">
      <c r="BW505" s="6"/>
      <c r="BX505" s="7"/>
      <c r="BZ505" s="6"/>
      <c r="CA505" s="7"/>
      <c r="CC505" s="6"/>
      <c r="CD505" s="7"/>
      <c r="CF505" s="6"/>
      <c r="CG505" s="7"/>
    </row>
    <row r="506" spans="75:85" ht="12.75">
      <c r="BW506" s="6"/>
      <c r="BX506" s="7"/>
      <c r="BZ506" s="6"/>
      <c r="CA506" s="7"/>
      <c r="CC506" s="6"/>
      <c r="CD506" s="7"/>
      <c r="CF506" s="6"/>
      <c r="CG506" s="7"/>
    </row>
    <row r="507" spans="75:85" ht="12.75">
      <c r="BW507" s="6"/>
      <c r="BX507" s="7"/>
      <c r="BZ507" s="6"/>
      <c r="CA507" s="7"/>
      <c r="CC507" s="6"/>
      <c r="CD507" s="7"/>
      <c r="CF507" s="6"/>
      <c r="CG507" s="7"/>
    </row>
    <row r="508" spans="75:85" ht="12.75">
      <c r="BW508" s="6"/>
      <c r="BX508" s="7"/>
      <c r="BZ508" s="6"/>
      <c r="CA508" s="7"/>
      <c r="CC508" s="6"/>
      <c r="CD508" s="7"/>
      <c r="CF508" s="6"/>
      <c r="CG508" s="7"/>
    </row>
    <row r="509" spans="75:85" ht="12.75">
      <c r="BW509" s="6"/>
      <c r="BX509" s="7"/>
      <c r="BZ509" s="6"/>
      <c r="CA509" s="7"/>
      <c r="CC509" s="6"/>
      <c r="CD509" s="7"/>
      <c r="CF509" s="6"/>
      <c r="CG509" s="7"/>
    </row>
    <row r="510" spans="75:85" ht="12.75">
      <c r="BW510" s="6"/>
      <c r="BX510" s="7"/>
      <c r="BZ510" s="6"/>
      <c r="CA510" s="7"/>
      <c r="CC510" s="6"/>
      <c r="CD510" s="7"/>
      <c r="CF510" s="6"/>
      <c r="CG510" s="7"/>
    </row>
    <row r="511" spans="75:85" ht="12.75">
      <c r="BW511" s="6"/>
      <c r="BX511" s="7"/>
      <c r="BZ511" s="6"/>
      <c r="CA511" s="7"/>
      <c r="CC511" s="6"/>
      <c r="CD511" s="7"/>
      <c r="CF511" s="6"/>
      <c r="CG511" s="7"/>
    </row>
    <row r="512" spans="75:85" ht="12.75">
      <c r="BW512" s="6"/>
      <c r="BX512" s="7"/>
      <c r="BZ512" s="6"/>
      <c r="CA512" s="7"/>
      <c r="CC512" s="6"/>
      <c r="CD512" s="7"/>
      <c r="CF512" s="6"/>
      <c r="CG512" s="7"/>
    </row>
    <row r="513" spans="75:85" ht="12.75">
      <c r="BW513" s="6"/>
      <c r="BX513" s="7"/>
      <c r="BZ513" s="6"/>
      <c r="CA513" s="7"/>
      <c r="CC513" s="6"/>
      <c r="CD513" s="7"/>
      <c r="CF513" s="6"/>
      <c r="CG513" s="7"/>
    </row>
    <row r="514" spans="75:85" ht="12.75">
      <c r="BW514" s="6"/>
      <c r="BX514" s="7"/>
      <c r="BZ514" s="6"/>
      <c r="CA514" s="7"/>
      <c r="CC514" s="6"/>
      <c r="CD514" s="7"/>
      <c r="CF514" s="6"/>
      <c r="CG514" s="7"/>
    </row>
    <row r="515" spans="75:85" ht="12.75">
      <c r="BW515" s="6"/>
      <c r="BX515" s="7"/>
      <c r="BZ515" s="6"/>
      <c r="CA515" s="7"/>
      <c r="CC515" s="6"/>
      <c r="CD515" s="7"/>
      <c r="CF515" s="6"/>
      <c r="CG515" s="7"/>
    </row>
    <row r="516" spans="75:85" ht="12.75">
      <c r="BW516" s="6"/>
      <c r="BX516" s="7"/>
      <c r="BZ516" s="6"/>
      <c r="CA516" s="7"/>
      <c r="CC516" s="6"/>
      <c r="CD516" s="7"/>
      <c r="CF516" s="6"/>
      <c r="CG516" s="7"/>
    </row>
    <row r="517" spans="75:85" ht="12.75">
      <c r="BW517" s="6"/>
      <c r="BX517" s="7"/>
      <c r="BZ517" s="6"/>
      <c r="CA517" s="7"/>
      <c r="CC517" s="6"/>
      <c r="CD517" s="7"/>
      <c r="CF517" s="6"/>
      <c r="CG517" s="7"/>
    </row>
    <row r="518" spans="75:85" ht="12.75">
      <c r="BW518" s="6"/>
      <c r="BX518" s="7"/>
      <c r="BZ518" s="6"/>
      <c r="CA518" s="7"/>
      <c r="CC518" s="6"/>
      <c r="CD518" s="7"/>
      <c r="CF518" s="6"/>
      <c r="CG518" s="7"/>
    </row>
    <row r="519" spans="75:85" ht="12.75">
      <c r="BW519" s="6"/>
      <c r="BX519" s="7"/>
      <c r="BZ519" s="6"/>
      <c r="CA519" s="7"/>
      <c r="CC519" s="6"/>
      <c r="CD519" s="7"/>
      <c r="CF519" s="6"/>
      <c r="CG519" s="7"/>
    </row>
    <row r="520" spans="75:85" ht="12.75">
      <c r="BW520" s="6"/>
      <c r="BX520" s="7"/>
      <c r="BZ520" s="6"/>
      <c r="CA520" s="7"/>
      <c r="CC520" s="6"/>
      <c r="CD520" s="7"/>
      <c r="CF520" s="6"/>
      <c r="CG520" s="7"/>
    </row>
    <row r="521" spans="75:85" ht="12.75">
      <c r="BW521" s="6"/>
      <c r="BX521" s="7"/>
      <c r="BZ521" s="6"/>
      <c r="CA521" s="7"/>
      <c r="CC521" s="6"/>
      <c r="CD521" s="7"/>
      <c r="CF521" s="6"/>
      <c r="CG521" s="7"/>
    </row>
    <row r="522" spans="75:85" ht="12.75">
      <c r="BW522" s="6"/>
      <c r="BX522" s="7"/>
      <c r="BZ522" s="6"/>
      <c r="CA522" s="7"/>
      <c r="CC522" s="6"/>
      <c r="CD522" s="7"/>
      <c r="CF522" s="6"/>
      <c r="CG522" s="7"/>
    </row>
    <row r="523" spans="75:85" ht="12.75">
      <c r="BW523" s="6"/>
      <c r="BX523" s="7"/>
      <c r="BZ523" s="6"/>
      <c r="CA523" s="7"/>
      <c r="CC523" s="6"/>
      <c r="CD523" s="7"/>
      <c r="CF523" s="6"/>
      <c r="CG523" s="7"/>
    </row>
    <row r="524" spans="75:85" ht="12.75">
      <c r="BW524" s="6"/>
      <c r="BX524" s="7"/>
      <c r="BZ524" s="6"/>
      <c r="CA524" s="7"/>
      <c r="CC524" s="6"/>
      <c r="CD524" s="7"/>
      <c r="CF524" s="6"/>
      <c r="CG524" s="7"/>
    </row>
    <row r="525" spans="75:85" ht="12.75">
      <c r="BW525" s="6"/>
      <c r="BX525" s="7"/>
      <c r="BZ525" s="6"/>
      <c r="CA525" s="7"/>
      <c r="CC525" s="6"/>
      <c r="CD525" s="7"/>
      <c r="CF525" s="6"/>
      <c r="CG525" s="7"/>
    </row>
    <row r="526" spans="75:85" ht="12.75">
      <c r="BW526" s="6"/>
      <c r="BX526" s="7"/>
      <c r="BZ526" s="6"/>
      <c r="CA526" s="7"/>
      <c r="CC526" s="6"/>
      <c r="CD526" s="7"/>
      <c r="CF526" s="6"/>
      <c r="CG526" s="7"/>
    </row>
    <row r="527" spans="75:85" ht="12.75">
      <c r="BW527" s="6"/>
      <c r="BX527" s="7"/>
      <c r="BZ527" s="6"/>
      <c r="CA527" s="7"/>
      <c r="CC527" s="6"/>
      <c r="CD527" s="7"/>
      <c r="CF527" s="6"/>
      <c r="CG527" s="7"/>
    </row>
    <row r="528" spans="75:85" ht="12.75">
      <c r="BW528" s="6"/>
      <c r="BX528" s="7"/>
      <c r="BZ528" s="6"/>
      <c r="CA528" s="7"/>
      <c r="CC528" s="6"/>
      <c r="CD528" s="7"/>
      <c r="CF528" s="6"/>
      <c r="CG528" s="7"/>
    </row>
    <row r="529" spans="75:85" ht="12.75">
      <c r="BW529" s="6"/>
      <c r="BX529" s="7"/>
      <c r="BZ529" s="6"/>
      <c r="CA529" s="7"/>
      <c r="CC529" s="6"/>
      <c r="CD529" s="7"/>
      <c r="CF529" s="6"/>
      <c r="CG529" s="7"/>
    </row>
    <row r="530" spans="75:85" ht="12.75">
      <c r="BW530" s="6"/>
      <c r="BX530" s="7"/>
      <c r="BZ530" s="6"/>
      <c r="CA530" s="7"/>
      <c r="CC530" s="6"/>
      <c r="CD530" s="7"/>
      <c r="CF530" s="6"/>
      <c r="CG530" s="7"/>
    </row>
    <row r="531" spans="75:85" ht="12.75">
      <c r="BW531" s="6"/>
      <c r="BX531" s="7"/>
      <c r="BZ531" s="6"/>
      <c r="CA531" s="7"/>
      <c r="CC531" s="6"/>
      <c r="CD531" s="7"/>
      <c r="CF531" s="6"/>
      <c r="CG531" s="7"/>
    </row>
    <row r="532" spans="75:85" ht="12.75">
      <c r="BW532" s="6"/>
      <c r="BX532" s="7"/>
      <c r="BZ532" s="6"/>
      <c r="CA532" s="7"/>
      <c r="CC532" s="6"/>
      <c r="CD532" s="7"/>
      <c r="CF532" s="6"/>
      <c r="CG532" s="7"/>
    </row>
    <row r="533" spans="75:85" ht="12.75">
      <c r="BW533" s="6"/>
      <c r="BX533" s="7"/>
      <c r="BZ533" s="6"/>
      <c r="CA533" s="7"/>
      <c r="CC533" s="6"/>
      <c r="CD533" s="7"/>
      <c r="CF533" s="6"/>
      <c r="CG533" s="7"/>
    </row>
    <row r="534" spans="75:85" ht="12.75">
      <c r="BW534" s="6"/>
      <c r="BX534" s="7"/>
      <c r="BZ534" s="6"/>
      <c r="CA534" s="7"/>
      <c r="CC534" s="6"/>
      <c r="CD534" s="7"/>
      <c r="CF534" s="6"/>
      <c r="CG534" s="7"/>
    </row>
    <row r="535" spans="75:85" ht="12.75">
      <c r="BW535" s="6"/>
      <c r="BX535" s="7"/>
      <c r="BZ535" s="6"/>
      <c r="CA535" s="7"/>
      <c r="CC535" s="6"/>
      <c r="CD535" s="7"/>
      <c r="CF535" s="6"/>
      <c r="CG535" s="7"/>
    </row>
    <row r="536" spans="75:85" ht="12.75">
      <c r="BW536" s="6"/>
      <c r="BX536" s="7"/>
      <c r="BZ536" s="6"/>
      <c r="CA536" s="7"/>
      <c r="CC536" s="6"/>
      <c r="CD536" s="7"/>
      <c r="CF536" s="6"/>
      <c r="CG536" s="7"/>
    </row>
    <row r="537" spans="75:85" ht="12.75">
      <c r="BW537" s="6"/>
      <c r="BX537" s="7"/>
      <c r="BZ537" s="6"/>
      <c r="CA537" s="7"/>
      <c r="CC537" s="6"/>
      <c r="CD537" s="7"/>
      <c r="CF537" s="6"/>
      <c r="CG537" s="7"/>
    </row>
    <row r="538" spans="75:85" ht="12.75">
      <c r="BW538" s="6"/>
      <c r="BX538" s="7"/>
      <c r="BZ538" s="6"/>
      <c r="CA538" s="7"/>
      <c r="CC538" s="6"/>
      <c r="CD538" s="7"/>
      <c r="CF538" s="6"/>
      <c r="CG538" s="7"/>
    </row>
    <row r="539" spans="75:85" ht="12.75">
      <c r="BW539" s="6"/>
      <c r="BX539" s="7"/>
      <c r="BZ539" s="6"/>
      <c r="CA539" s="7"/>
      <c r="CC539" s="6"/>
      <c r="CD539" s="7"/>
      <c r="CF539" s="6"/>
      <c r="CG539" s="7"/>
    </row>
    <row r="540" spans="75:85" ht="12.75">
      <c r="BW540" s="6"/>
      <c r="BX540" s="7"/>
      <c r="BZ540" s="6"/>
      <c r="CA540" s="7"/>
      <c r="CC540" s="6"/>
      <c r="CD540" s="7"/>
      <c r="CF540" s="6"/>
      <c r="CG540" s="7"/>
    </row>
    <row r="541" spans="75:85" ht="12.75">
      <c r="BW541" s="6"/>
      <c r="BX541" s="7"/>
      <c r="BZ541" s="6"/>
      <c r="CA541" s="7"/>
      <c r="CC541" s="6"/>
      <c r="CD541" s="7"/>
      <c r="CF541" s="6"/>
      <c r="CG541" s="7"/>
    </row>
    <row r="542" spans="75:85" ht="12.75">
      <c r="BW542" s="6"/>
      <c r="BX542" s="7"/>
      <c r="BZ542" s="6"/>
      <c r="CA542" s="7"/>
      <c r="CC542" s="6"/>
      <c r="CD542" s="7"/>
      <c r="CF542" s="6"/>
      <c r="CG542" s="7"/>
    </row>
    <row r="543" spans="75:85" ht="12.75">
      <c r="BW543" s="6"/>
      <c r="BX543" s="7"/>
      <c r="BZ543" s="6"/>
      <c r="CA543" s="7"/>
      <c r="CC543" s="6"/>
      <c r="CD543" s="7"/>
      <c r="CF543" s="6"/>
      <c r="CG543" s="7"/>
    </row>
    <row r="544" spans="75:85" ht="12.75">
      <c r="BW544" s="6"/>
      <c r="BX544" s="7"/>
      <c r="BZ544" s="6"/>
      <c r="CA544" s="7"/>
      <c r="CC544" s="6"/>
      <c r="CD544" s="7"/>
      <c r="CF544" s="6"/>
      <c r="CG544" s="7"/>
    </row>
    <row r="545" spans="75:85" ht="12.75">
      <c r="BW545" s="6"/>
      <c r="BX545" s="7"/>
      <c r="BZ545" s="6"/>
      <c r="CA545" s="7"/>
      <c r="CC545" s="6"/>
      <c r="CD545" s="7"/>
      <c r="CF545" s="6"/>
      <c r="CG545" s="7"/>
    </row>
    <row r="546" spans="75:85" ht="12.75">
      <c r="BW546" s="6"/>
      <c r="BX546" s="7"/>
      <c r="BZ546" s="6"/>
      <c r="CA546" s="7"/>
      <c r="CC546" s="6"/>
      <c r="CD546" s="7"/>
      <c r="CF546" s="6"/>
      <c r="CG546" s="7"/>
    </row>
    <row r="547" spans="75:85" ht="12.75">
      <c r="BW547" s="6"/>
      <c r="BX547" s="7"/>
      <c r="BZ547" s="6"/>
      <c r="CA547" s="7"/>
      <c r="CC547" s="6"/>
      <c r="CD547" s="7"/>
      <c r="CF547" s="6"/>
      <c r="CG547" s="7"/>
    </row>
    <row r="548" spans="75:85" ht="12.75">
      <c r="BW548" s="6"/>
      <c r="BX548" s="7"/>
      <c r="BZ548" s="6"/>
      <c r="CA548" s="7"/>
      <c r="CC548" s="6"/>
      <c r="CD548" s="7"/>
      <c r="CF548" s="6"/>
      <c r="CG548" s="7"/>
    </row>
    <row r="549" spans="75:85" ht="12.75">
      <c r="BW549" s="6"/>
      <c r="BX549" s="7"/>
      <c r="BZ549" s="6"/>
      <c r="CA549" s="7"/>
      <c r="CC549" s="6"/>
      <c r="CD549" s="7"/>
      <c r="CF549" s="6"/>
      <c r="CG549" s="7"/>
    </row>
    <row r="550" spans="75:85" ht="12.75">
      <c r="BW550" s="6"/>
      <c r="BX550" s="7"/>
      <c r="BZ550" s="6"/>
      <c r="CA550" s="7"/>
      <c r="CC550" s="6"/>
      <c r="CD550" s="7"/>
      <c r="CF550" s="6"/>
      <c r="CG550" s="7"/>
    </row>
    <row r="551" spans="75:85" ht="12.75">
      <c r="BW551" s="6"/>
      <c r="BX551" s="7"/>
      <c r="BZ551" s="6"/>
      <c r="CA551" s="7"/>
      <c r="CC551" s="6"/>
      <c r="CD551" s="7"/>
      <c r="CF551" s="6"/>
      <c r="CG551" s="7"/>
    </row>
    <row r="552" spans="75:85" ht="12.75">
      <c r="BW552" s="6"/>
      <c r="BX552" s="7"/>
      <c r="BZ552" s="6"/>
      <c r="CA552" s="7"/>
      <c r="CC552" s="6"/>
      <c r="CD552" s="7"/>
      <c r="CF552" s="6"/>
      <c r="CG552" s="7"/>
    </row>
    <row r="553" spans="75:85" ht="12.75">
      <c r="BW553" s="6"/>
      <c r="BX553" s="7"/>
      <c r="BZ553" s="6"/>
      <c r="CA553" s="7"/>
      <c r="CC553" s="6"/>
      <c r="CD553" s="7"/>
      <c r="CF553" s="6"/>
      <c r="CG553" s="7"/>
    </row>
    <row r="554" spans="75:85" ht="12.75">
      <c r="BW554" s="6"/>
      <c r="BX554" s="7"/>
      <c r="BZ554" s="6"/>
      <c r="CA554" s="7"/>
      <c r="CC554" s="6"/>
      <c r="CD554" s="7"/>
      <c r="CF554" s="6"/>
      <c r="CG554" s="7"/>
    </row>
    <row r="555" spans="75:85" ht="12.75">
      <c r="BW555" s="6"/>
      <c r="BX555" s="7"/>
      <c r="BZ555" s="6"/>
      <c r="CA555" s="7"/>
      <c r="CC555" s="6"/>
      <c r="CD555" s="7"/>
      <c r="CF555" s="6"/>
      <c r="CG555" s="7"/>
    </row>
    <row r="556" spans="75:85" ht="12.75">
      <c r="BW556" s="6"/>
      <c r="BX556" s="7"/>
      <c r="BZ556" s="6"/>
      <c r="CA556" s="7"/>
      <c r="CC556" s="6"/>
      <c r="CD556" s="7"/>
      <c r="CF556" s="6"/>
      <c r="CG556" s="7"/>
    </row>
    <row r="557" spans="75:85" ht="12.75">
      <c r="BW557" s="6"/>
      <c r="BX557" s="7"/>
      <c r="BZ557" s="6"/>
      <c r="CA557" s="7"/>
      <c r="CC557" s="6"/>
      <c r="CD557" s="7"/>
      <c r="CF557" s="6"/>
      <c r="CG557" s="7"/>
    </row>
    <row r="558" spans="75:85" ht="12.75">
      <c r="BW558" s="6"/>
      <c r="BX558" s="7"/>
      <c r="BZ558" s="6"/>
      <c r="CA558" s="7"/>
      <c r="CC558" s="6"/>
      <c r="CD558" s="7"/>
      <c r="CF558" s="6"/>
      <c r="CG558" s="7"/>
    </row>
    <row r="559" spans="75:85" ht="12.75">
      <c r="BW559" s="6"/>
      <c r="BX559" s="7"/>
      <c r="BZ559" s="6"/>
      <c r="CA559" s="7"/>
      <c r="CC559" s="6"/>
      <c r="CD559" s="7"/>
      <c r="CF559" s="6"/>
      <c r="CG559" s="7"/>
    </row>
    <row r="560" spans="75:85" ht="12.75">
      <c r="BW560" s="6"/>
      <c r="BX560" s="7"/>
      <c r="BZ560" s="6"/>
      <c r="CA560" s="7"/>
      <c r="CC560" s="6"/>
      <c r="CD560" s="7"/>
      <c r="CF560" s="6"/>
      <c r="CG560" s="7"/>
    </row>
    <row r="561" spans="75:85" ht="12.75">
      <c r="BW561" s="6"/>
      <c r="BX561" s="7"/>
      <c r="BZ561" s="6"/>
      <c r="CA561" s="7"/>
      <c r="CC561" s="6"/>
      <c r="CD561" s="7"/>
      <c r="CF561" s="6"/>
      <c r="CG561" s="7"/>
    </row>
    <row r="562" spans="75:85" ht="12.75">
      <c r="BW562" s="6"/>
      <c r="BX562" s="7"/>
      <c r="BZ562" s="6"/>
      <c r="CA562" s="7"/>
      <c r="CC562" s="6"/>
      <c r="CD562" s="7"/>
      <c r="CF562" s="6"/>
      <c r="CG562" s="7"/>
    </row>
    <row r="563" spans="75:85" ht="12.75">
      <c r="BW563" s="6"/>
      <c r="BX563" s="7"/>
      <c r="BZ563" s="6"/>
      <c r="CA563" s="7"/>
      <c r="CC563" s="6"/>
      <c r="CD563" s="7"/>
      <c r="CF563" s="6"/>
      <c r="CG563" s="7"/>
    </row>
    <row r="564" spans="75:85" ht="12.75">
      <c r="BW564" s="6"/>
      <c r="BX564" s="7"/>
      <c r="BZ564" s="6"/>
      <c r="CA564" s="7"/>
      <c r="CC564" s="6"/>
      <c r="CD564" s="7"/>
      <c r="CF564" s="6"/>
      <c r="CG564" s="7"/>
    </row>
    <row r="565" spans="75:85" ht="12.75">
      <c r="BW565" s="6"/>
      <c r="BX565" s="7"/>
      <c r="BZ565" s="6"/>
      <c r="CA565" s="7"/>
      <c r="CC565" s="6"/>
      <c r="CD565" s="7"/>
      <c r="CF565" s="6"/>
      <c r="CG565" s="7"/>
    </row>
    <row r="566" spans="75:85" ht="12.75">
      <c r="BW566" s="6"/>
      <c r="BX566" s="7"/>
      <c r="BZ566" s="6"/>
      <c r="CA566" s="7"/>
      <c r="CC566" s="6"/>
      <c r="CD566" s="7"/>
      <c r="CF566" s="6"/>
      <c r="CG566" s="7"/>
    </row>
    <row r="567" spans="75:85" ht="12.75">
      <c r="BW567" s="6"/>
      <c r="BX567" s="7"/>
      <c r="BZ567" s="6"/>
      <c r="CA567" s="7"/>
      <c r="CC567" s="6"/>
      <c r="CD567" s="7"/>
      <c r="CF567" s="6"/>
      <c r="CG567" s="7"/>
    </row>
    <row r="568" spans="75:85" ht="12.75">
      <c r="BW568" s="6"/>
      <c r="BX568" s="7"/>
      <c r="BZ568" s="6"/>
      <c r="CA568" s="7"/>
      <c r="CC568" s="6"/>
      <c r="CD568" s="7"/>
      <c r="CF568" s="6"/>
      <c r="CG568" s="7"/>
    </row>
    <row r="569" spans="75:85" ht="12.75">
      <c r="BW569" s="6"/>
      <c r="BX569" s="7"/>
      <c r="BZ569" s="6"/>
      <c r="CA569" s="7"/>
      <c r="CC569" s="6"/>
      <c r="CD569" s="7"/>
      <c r="CF569" s="6"/>
      <c r="CG569" s="7"/>
    </row>
    <row r="570" spans="75:85" ht="12.75">
      <c r="BW570" s="6"/>
      <c r="BX570" s="7"/>
      <c r="BZ570" s="6"/>
      <c r="CA570" s="7"/>
      <c r="CC570" s="6"/>
      <c r="CD570" s="7"/>
      <c r="CF570" s="6"/>
      <c r="CG570" s="7"/>
    </row>
    <row r="571" spans="75:85" ht="12.75">
      <c r="BW571" s="6"/>
      <c r="BX571" s="7"/>
      <c r="BZ571" s="6"/>
      <c r="CA571" s="7"/>
      <c r="CC571" s="6"/>
      <c r="CD571" s="7"/>
      <c r="CF571" s="6"/>
      <c r="CG571" s="7"/>
    </row>
    <row r="572" spans="75:85" ht="12.75">
      <c r="BW572" s="6"/>
      <c r="BX572" s="7"/>
      <c r="BZ572" s="6"/>
      <c r="CA572" s="7"/>
      <c r="CC572" s="6"/>
      <c r="CD572" s="7"/>
      <c r="CF572" s="6"/>
      <c r="CG572" s="7"/>
    </row>
    <row r="573" spans="75:85" ht="12.75">
      <c r="BW573" s="6"/>
      <c r="BX573" s="7"/>
      <c r="BZ573" s="6"/>
      <c r="CA573" s="7"/>
      <c r="CC573" s="6"/>
      <c r="CD573" s="7"/>
      <c r="CF573" s="6"/>
      <c r="CG573" s="7"/>
    </row>
    <row r="574" spans="75:85" ht="12.75">
      <c r="BW574" s="6"/>
      <c r="BX574" s="7"/>
      <c r="BZ574" s="6"/>
      <c r="CA574" s="7"/>
      <c r="CC574" s="6"/>
      <c r="CD574" s="7"/>
      <c r="CF574" s="6"/>
      <c r="CG574" s="7"/>
    </row>
    <row r="575" spans="75:85" ht="12.75">
      <c r="BW575" s="6"/>
      <c r="BX575" s="7"/>
      <c r="BZ575" s="6"/>
      <c r="CA575" s="7"/>
      <c r="CC575" s="6"/>
      <c r="CD575" s="7"/>
      <c r="CF575" s="6"/>
      <c r="CG575" s="7"/>
    </row>
    <row r="576" spans="75:85" ht="12.75">
      <c r="BW576" s="6"/>
      <c r="BX576" s="7"/>
      <c r="BZ576" s="6"/>
      <c r="CA576" s="7"/>
      <c r="CC576" s="6"/>
      <c r="CD576" s="7"/>
      <c r="CF576" s="6"/>
      <c r="CG576" s="7"/>
    </row>
    <row r="577" spans="75:85" ht="12.75">
      <c r="BW577" s="6"/>
      <c r="BX577" s="7"/>
      <c r="BZ577" s="6"/>
      <c r="CA577" s="7"/>
      <c r="CC577" s="6"/>
      <c r="CD577" s="7"/>
      <c r="CF577" s="6"/>
      <c r="CG577" s="7"/>
    </row>
    <row r="578" spans="75:85" ht="12.75">
      <c r="BW578" s="6"/>
      <c r="BX578" s="7"/>
      <c r="BZ578" s="6"/>
      <c r="CA578" s="7"/>
      <c r="CC578" s="6"/>
      <c r="CD578" s="7"/>
      <c r="CF578" s="6"/>
      <c r="CG578" s="7"/>
    </row>
    <row r="579" spans="75:85" ht="12.75">
      <c r="BW579" s="6"/>
      <c r="BX579" s="7"/>
      <c r="BZ579" s="6"/>
      <c r="CA579" s="7"/>
      <c r="CC579" s="6"/>
      <c r="CD579" s="7"/>
      <c r="CF579" s="6"/>
      <c r="CG579" s="7"/>
    </row>
    <row r="580" spans="75:85" ht="12.75">
      <c r="BW580" s="6"/>
      <c r="BX580" s="7"/>
      <c r="BZ580" s="6"/>
      <c r="CA580" s="7"/>
      <c r="CC580" s="6"/>
      <c r="CD580" s="7"/>
      <c r="CF580" s="6"/>
      <c r="CG580" s="7"/>
    </row>
    <row r="581" spans="75:85" ht="12.75">
      <c r="BW581" s="6"/>
      <c r="BX581" s="7"/>
      <c r="BZ581" s="6"/>
      <c r="CA581" s="7"/>
      <c r="CC581" s="6"/>
      <c r="CD581" s="7"/>
      <c r="CF581" s="6"/>
      <c r="CG581" s="7"/>
    </row>
    <row r="582" spans="75:85" ht="12.75">
      <c r="BW582" s="6"/>
      <c r="BX582" s="7"/>
      <c r="BZ582" s="6"/>
      <c r="CA582" s="7"/>
      <c r="CC582" s="6"/>
      <c r="CD582" s="7"/>
      <c r="CF582" s="6"/>
      <c r="CG582" s="7"/>
    </row>
    <row r="583" spans="75:85" ht="12.75">
      <c r="BW583" s="6"/>
      <c r="BX583" s="7"/>
      <c r="BZ583" s="6"/>
      <c r="CA583" s="7"/>
      <c r="CC583" s="6"/>
      <c r="CD583" s="7"/>
      <c r="CF583" s="6"/>
      <c r="CG583" s="7"/>
    </row>
    <row r="584" spans="75:85" ht="12.75">
      <c r="BW584" s="6"/>
      <c r="BX584" s="7"/>
      <c r="BZ584" s="6"/>
      <c r="CA584" s="7"/>
      <c r="CC584" s="6"/>
      <c r="CD584" s="7"/>
      <c r="CF584" s="6"/>
      <c r="CG584" s="7"/>
    </row>
    <row r="585" spans="75:85" ht="12.75">
      <c r="BW585" s="6"/>
      <c r="BX585" s="7"/>
      <c r="BZ585" s="6"/>
      <c r="CA585" s="7"/>
      <c r="CC585" s="6"/>
      <c r="CD585" s="7"/>
      <c r="CF585" s="6"/>
      <c r="CG585" s="7"/>
    </row>
    <row r="586" spans="75:85" ht="12.75">
      <c r="BW586" s="6"/>
      <c r="BX586" s="7"/>
      <c r="BZ586" s="6"/>
      <c r="CA586" s="7"/>
      <c r="CC586" s="6"/>
      <c r="CD586" s="7"/>
      <c r="CF586" s="6"/>
      <c r="CG586" s="7"/>
    </row>
    <row r="587" spans="75:85" ht="12.75">
      <c r="BW587" s="6"/>
      <c r="BX587" s="7"/>
      <c r="BZ587" s="6"/>
      <c r="CA587" s="7"/>
      <c r="CC587" s="6"/>
      <c r="CD587" s="7"/>
      <c r="CF587" s="6"/>
      <c r="CG587" s="7"/>
    </row>
    <row r="588" spans="75:85" ht="12.75">
      <c r="BW588" s="6"/>
      <c r="BX588" s="7"/>
      <c r="BZ588" s="6"/>
      <c r="CA588" s="7"/>
      <c r="CC588" s="6"/>
      <c r="CD588" s="7"/>
      <c r="CF588" s="6"/>
      <c r="CG588" s="7"/>
    </row>
    <row r="589" spans="75:85" ht="12.75">
      <c r="BW589" s="6"/>
      <c r="BX589" s="7"/>
      <c r="BZ589" s="6"/>
      <c r="CA589" s="7"/>
      <c r="CC589" s="6"/>
      <c r="CD589" s="7"/>
      <c r="CF589" s="6"/>
      <c r="CG589" s="7"/>
    </row>
    <row r="590" spans="75:85" ht="12.75">
      <c r="BW590" s="6"/>
      <c r="BX590" s="7"/>
      <c r="BZ590" s="6"/>
      <c r="CA590" s="7"/>
      <c r="CC590" s="6"/>
      <c r="CD590" s="7"/>
      <c r="CF590" s="6"/>
      <c r="CG590" s="7"/>
    </row>
    <row r="591" spans="75:85" ht="12.75">
      <c r="BW591" s="6"/>
      <c r="BX591" s="7"/>
      <c r="BZ591" s="6"/>
      <c r="CA591" s="7"/>
      <c r="CC591" s="6"/>
      <c r="CD591" s="7"/>
      <c r="CF591" s="6"/>
      <c r="CG591" s="7"/>
    </row>
    <row r="592" spans="75:85" ht="12.75">
      <c r="BW592" s="6"/>
      <c r="BX592" s="7"/>
      <c r="BZ592" s="6"/>
      <c r="CA592" s="7"/>
      <c r="CC592" s="6"/>
      <c r="CD592" s="7"/>
      <c r="CF592" s="6"/>
      <c r="CG592" s="7"/>
    </row>
    <row r="593" spans="75:85" ht="12.75">
      <c r="BW593" s="6"/>
      <c r="BX593" s="7"/>
      <c r="BZ593" s="6"/>
      <c r="CA593" s="7"/>
      <c r="CC593" s="6"/>
      <c r="CD593" s="7"/>
      <c r="CF593" s="6"/>
      <c r="CG593" s="7"/>
    </row>
    <row r="594" spans="75:85" ht="12.75">
      <c r="BW594" s="6"/>
      <c r="BX594" s="7"/>
      <c r="BZ594" s="6"/>
      <c r="CA594" s="7"/>
      <c r="CC594" s="6"/>
      <c r="CD594" s="7"/>
      <c r="CF594" s="6"/>
      <c r="CG594" s="7"/>
    </row>
    <row r="595" spans="75:85" ht="12.75">
      <c r="BW595" s="6"/>
      <c r="BX595" s="7"/>
      <c r="BZ595" s="6"/>
      <c r="CA595" s="7"/>
      <c r="CC595" s="6"/>
      <c r="CD595" s="7"/>
      <c r="CF595" s="6"/>
      <c r="CG595" s="7"/>
    </row>
    <row r="596" spans="75:85" ht="12.75">
      <c r="BW596" s="6"/>
      <c r="BX596" s="7"/>
      <c r="BZ596" s="6"/>
      <c r="CA596" s="7"/>
      <c r="CC596" s="6"/>
      <c r="CD596" s="7"/>
      <c r="CF596" s="6"/>
      <c r="CG596" s="7"/>
    </row>
    <row r="597" spans="75:85" ht="12.75">
      <c r="BW597" s="6"/>
      <c r="BX597" s="7"/>
      <c r="BZ597" s="6"/>
      <c r="CA597" s="7"/>
      <c r="CC597" s="6"/>
      <c r="CD597" s="7"/>
      <c r="CF597" s="6"/>
      <c r="CG597" s="7"/>
    </row>
    <row r="598" spans="75:85" ht="12.75">
      <c r="BW598" s="6"/>
      <c r="BX598" s="7"/>
      <c r="BZ598" s="6"/>
      <c r="CA598" s="7"/>
      <c r="CC598" s="6"/>
      <c r="CD598" s="7"/>
      <c r="CF598" s="6"/>
      <c r="CG598" s="7"/>
    </row>
    <row r="599" spans="75:85" ht="12.75">
      <c r="BW599" s="6"/>
      <c r="BX599" s="7"/>
      <c r="BZ599" s="6"/>
      <c r="CA599" s="7"/>
      <c r="CC599" s="6"/>
      <c r="CD599" s="7"/>
      <c r="CF599" s="6"/>
      <c r="CG599" s="7"/>
    </row>
    <row r="600" spans="75:85" ht="12.75">
      <c r="BW600" s="6"/>
      <c r="BX600" s="7"/>
      <c r="BZ600" s="6"/>
      <c r="CA600" s="7"/>
      <c r="CC600" s="6"/>
      <c r="CD600" s="7"/>
      <c r="CF600" s="6"/>
      <c r="CG600" s="7"/>
    </row>
    <row r="601" spans="75:85" ht="12.75">
      <c r="BW601" s="6"/>
      <c r="BX601" s="7"/>
      <c r="BZ601" s="6"/>
      <c r="CA601" s="7"/>
      <c r="CC601" s="6"/>
      <c r="CD601" s="7"/>
      <c r="CF601" s="6"/>
      <c r="CG601" s="7"/>
    </row>
    <row r="602" spans="75:85" ht="12.75">
      <c r="BW602" s="6"/>
      <c r="BX602" s="7"/>
      <c r="BZ602" s="6"/>
      <c r="CA602" s="7"/>
      <c r="CC602" s="6"/>
      <c r="CD602" s="7"/>
      <c r="CF602" s="6"/>
      <c r="CG602" s="7"/>
    </row>
    <row r="603" spans="75:85" ht="12.75">
      <c r="BW603" s="6"/>
      <c r="BX603" s="7"/>
      <c r="BZ603" s="6"/>
      <c r="CA603" s="7"/>
      <c r="CC603" s="6"/>
      <c r="CD603" s="7"/>
      <c r="CF603" s="6"/>
      <c r="CG603" s="7"/>
    </row>
    <row r="604" spans="75:85" ht="12.75">
      <c r="BW604" s="6"/>
      <c r="BX604" s="7"/>
      <c r="BZ604" s="6"/>
      <c r="CA604" s="7"/>
      <c r="CC604" s="6"/>
      <c r="CD604" s="7"/>
      <c r="CF604" s="6"/>
      <c r="CG604" s="7"/>
    </row>
    <row r="605" spans="75:85" ht="12.75">
      <c r="BW605" s="6"/>
      <c r="BX605" s="7"/>
      <c r="BZ605" s="6"/>
      <c r="CA605" s="7"/>
      <c r="CC605" s="6"/>
      <c r="CD605" s="7"/>
      <c r="CF605" s="6"/>
      <c r="CG605" s="7"/>
    </row>
    <row r="606" spans="75:85" ht="12.75">
      <c r="BW606" s="6"/>
      <c r="BX606" s="7"/>
      <c r="BZ606" s="6"/>
      <c r="CA606" s="7"/>
      <c r="CC606" s="6"/>
      <c r="CD606" s="7"/>
      <c r="CF606" s="6"/>
      <c r="CG606" s="7"/>
    </row>
    <row r="607" spans="75:85" ht="12.75">
      <c r="BW607" s="6"/>
      <c r="BX607" s="7"/>
      <c r="BZ607" s="6"/>
      <c r="CA607" s="7"/>
      <c r="CC607" s="6"/>
      <c r="CD607" s="7"/>
      <c r="CF607" s="6"/>
      <c r="CG607" s="7"/>
    </row>
    <row r="608" spans="75:85" ht="12.75">
      <c r="BW608" s="6"/>
      <c r="BX608" s="7"/>
      <c r="BZ608" s="6"/>
      <c r="CA608" s="7"/>
      <c r="CC608" s="6"/>
      <c r="CD608" s="7"/>
      <c r="CF608" s="6"/>
      <c r="CG608" s="7"/>
    </row>
    <row r="609" spans="75:85" ht="12.75">
      <c r="BW609" s="6"/>
      <c r="BX609" s="7"/>
      <c r="BZ609" s="6"/>
      <c r="CA609" s="7"/>
      <c r="CC609" s="6"/>
      <c r="CD609" s="7"/>
      <c r="CF609" s="6"/>
      <c r="CG609" s="7"/>
    </row>
    <row r="610" spans="75:85" ht="12.75">
      <c r="BW610" s="6"/>
      <c r="BX610" s="7"/>
      <c r="BZ610" s="6"/>
      <c r="CA610" s="7"/>
      <c r="CC610" s="6"/>
      <c r="CD610" s="7"/>
      <c r="CF610" s="6"/>
      <c r="CG610" s="7"/>
    </row>
    <row r="611" spans="75:85" ht="12.75">
      <c r="BW611" s="6"/>
      <c r="BX611" s="7"/>
      <c r="BZ611" s="6"/>
      <c r="CA611" s="7"/>
      <c r="CC611" s="6"/>
      <c r="CD611" s="7"/>
      <c r="CF611" s="6"/>
      <c r="CG611" s="7"/>
    </row>
    <row r="612" spans="75:85" ht="12.75">
      <c r="BW612" s="6"/>
      <c r="BX612" s="7"/>
      <c r="BZ612" s="6"/>
      <c r="CA612" s="7"/>
      <c r="CC612" s="6"/>
      <c r="CD612" s="7"/>
      <c r="CF612" s="6"/>
      <c r="CG612" s="7"/>
    </row>
    <row r="613" spans="75:85" ht="12.75">
      <c r="BW613" s="6"/>
      <c r="BX613" s="7"/>
      <c r="BZ613" s="6"/>
      <c r="CA613" s="7"/>
      <c r="CC613" s="6"/>
      <c r="CD613" s="7"/>
      <c r="CF613" s="6"/>
      <c r="CG613" s="7"/>
    </row>
    <row r="614" spans="75:85" ht="12.75">
      <c r="BW614" s="6"/>
      <c r="BX614" s="7"/>
      <c r="BZ614" s="6"/>
      <c r="CA614" s="7"/>
      <c r="CC614" s="6"/>
      <c r="CD614" s="7"/>
      <c r="CF614" s="6"/>
      <c r="CG614" s="7"/>
    </row>
    <row r="615" spans="75:85" ht="12.75">
      <c r="BW615" s="6"/>
      <c r="BX615" s="7"/>
      <c r="BZ615" s="6"/>
      <c r="CA615" s="7"/>
      <c r="CC615" s="6"/>
      <c r="CD615" s="7"/>
      <c r="CF615" s="6"/>
      <c r="CG615" s="7"/>
    </row>
    <row r="616" spans="75:85" ht="12.75">
      <c r="BW616" s="6"/>
      <c r="BX616" s="7"/>
      <c r="BZ616" s="6"/>
      <c r="CA616" s="7"/>
      <c r="CC616" s="6"/>
      <c r="CD616" s="7"/>
      <c r="CF616" s="6"/>
      <c r="CG616" s="7"/>
    </row>
    <row r="617" spans="75:85" ht="12.75">
      <c r="BW617" s="6"/>
      <c r="BX617" s="7"/>
      <c r="BZ617" s="6"/>
      <c r="CA617" s="7"/>
      <c r="CC617" s="6"/>
      <c r="CD617" s="7"/>
      <c r="CF617" s="6"/>
      <c r="CG617" s="7"/>
    </row>
    <row r="618" spans="75:85" ht="12.75">
      <c r="BW618" s="6"/>
      <c r="BX618" s="7"/>
      <c r="BZ618" s="6"/>
      <c r="CA618" s="7"/>
      <c r="CC618" s="6"/>
      <c r="CD618" s="7"/>
      <c r="CF618" s="6"/>
      <c r="CG618" s="7"/>
    </row>
    <row r="619" spans="75:85" ht="12.75">
      <c r="BW619" s="6"/>
      <c r="BX619" s="7"/>
      <c r="BZ619" s="6"/>
      <c r="CA619" s="7"/>
      <c r="CC619" s="6"/>
      <c r="CD619" s="7"/>
      <c r="CF619" s="6"/>
      <c r="CG619" s="7"/>
    </row>
    <row r="620" spans="75:85" ht="12.75">
      <c r="BW620" s="6"/>
      <c r="BX620" s="7"/>
      <c r="BZ620" s="6"/>
      <c r="CA620" s="7"/>
      <c r="CC620" s="6"/>
      <c r="CD620" s="7"/>
      <c r="CF620" s="6"/>
      <c r="CG620" s="7"/>
    </row>
    <row r="621" spans="75:85" ht="12.75">
      <c r="BW621" s="6"/>
      <c r="BX621" s="7"/>
      <c r="BZ621" s="6"/>
      <c r="CA621" s="7"/>
      <c r="CC621" s="6"/>
      <c r="CD621" s="7"/>
      <c r="CF621" s="6"/>
      <c r="CG621" s="7"/>
    </row>
    <row r="622" spans="75:85" ht="12.75">
      <c r="BW622" s="6"/>
      <c r="BX622" s="7"/>
      <c r="BZ622" s="6"/>
      <c r="CA622" s="7"/>
      <c r="CC622" s="6"/>
      <c r="CD622" s="7"/>
      <c r="CF622" s="6"/>
      <c r="CG622" s="7"/>
    </row>
    <row r="623" spans="75:85" ht="12.75">
      <c r="BW623" s="6"/>
      <c r="BX623" s="7"/>
      <c r="BZ623" s="6"/>
      <c r="CA623" s="7"/>
      <c r="CC623" s="6"/>
      <c r="CD623" s="7"/>
      <c r="CF623" s="6"/>
      <c r="CG623" s="7"/>
    </row>
    <row r="624" spans="75:85" ht="12.75">
      <c r="BW624" s="6"/>
      <c r="BX624" s="7"/>
      <c r="BZ624" s="6"/>
      <c r="CA624" s="7"/>
      <c r="CC624" s="6"/>
      <c r="CD624" s="7"/>
      <c r="CF624" s="6"/>
      <c r="CG624" s="7"/>
    </row>
    <row r="625" spans="75:85" ht="12.75">
      <c r="BW625" s="6"/>
      <c r="BX625" s="7"/>
      <c r="BZ625" s="6"/>
      <c r="CA625" s="7"/>
      <c r="CC625" s="6"/>
      <c r="CD625" s="7"/>
      <c r="CF625" s="6"/>
      <c r="CG625" s="7"/>
    </row>
    <row r="626" spans="75:85" ht="12.75">
      <c r="BW626" s="6"/>
      <c r="BX626" s="7"/>
      <c r="BZ626" s="6"/>
      <c r="CA626" s="7"/>
      <c r="CC626" s="6"/>
      <c r="CD626" s="7"/>
      <c r="CF626" s="6"/>
      <c r="CG626" s="7"/>
    </row>
    <row r="627" spans="75:85" ht="12.75">
      <c r="BW627" s="6"/>
      <c r="BX627" s="7"/>
      <c r="BZ627" s="6"/>
      <c r="CA627" s="7"/>
      <c r="CC627" s="6"/>
      <c r="CD627" s="7"/>
      <c r="CF627" s="6"/>
      <c r="CG627" s="7"/>
    </row>
    <row r="628" spans="75:85" ht="12.75">
      <c r="BW628" s="6"/>
      <c r="BX628" s="7"/>
      <c r="BZ628" s="6"/>
      <c r="CA628" s="7"/>
      <c r="CC628" s="6"/>
      <c r="CD628" s="7"/>
      <c r="CF628" s="6"/>
      <c r="CG628" s="7"/>
    </row>
    <row r="629" spans="75:85" ht="12.75">
      <c r="BW629" s="6"/>
      <c r="BX629" s="7"/>
      <c r="BZ629" s="6"/>
      <c r="CA629" s="7"/>
      <c r="CC629" s="6"/>
      <c r="CD629" s="7"/>
      <c r="CF629" s="6"/>
      <c r="CG629" s="7"/>
    </row>
    <row r="630" spans="75:85" ht="12.75">
      <c r="BW630" s="6"/>
      <c r="BX630" s="7"/>
      <c r="BZ630" s="6"/>
      <c r="CA630" s="7"/>
      <c r="CC630" s="6"/>
      <c r="CD630" s="7"/>
      <c r="CF630" s="6"/>
      <c r="CG630" s="7"/>
    </row>
    <row r="631" spans="75:85" ht="12.75">
      <c r="BW631" s="6"/>
      <c r="BX631" s="7"/>
      <c r="BZ631" s="6"/>
      <c r="CA631" s="7"/>
      <c r="CC631" s="6"/>
      <c r="CD631" s="7"/>
      <c r="CF631" s="6"/>
      <c r="CG631" s="7"/>
    </row>
    <row r="632" spans="75:85" ht="12.75">
      <c r="BW632" s="6"/>
      <c r="BX632" s="7"/>
      <c r="BZ632" s="6"/>
      <c r="CA632" s="7"/>
      <c r="CC632" s="6"/>
      <c r="CD632" s="7"/>
      <c r="CF632" s="6"/>
      <c r="CG632" s="7"/>
    </row>
    <row r="633" spans="75:85" ht="12.75">
      <c r="BW633" s="6"/>
      <c r="BX633" s="7"/>
      <c r="BZ633" s="6"/>
      <c r="CA633" s="7"/>
      <c r="CC633" s="6"/>
      <c r="CD633" s="7"/>
      <c r="CF633" s="6"/>
      <c r="CG633" s="7"/>
    </row>
    <row r="634" spans="75:85" ht="12.75">
      <c r="BW634" s="6"/>
      <c r="BX634" s="7"/>
      <c r="BZ634" s="6"/>
      <c r="CA634" s="7"/>
      <c r="CC634" s="6"/>
      <c r="CD634" s="7"/>
      <c r="CF634" s="6"/>
      <c r="CG634" s="7"/>
    </row>
    <row r="635" spans="75:85" ht="12.75">
      <c r="BW635" s="6"/>
      <c r="BX635" s="7"/>
      <c r="BZ635" s="6"/>
      <c r="CA635" s="7"/>
      <c r="CC635" s="6"/>
      <c r="CD635" s="7"/>
      <c r="CF635" s="6"/>
      <c r="CG635" s="7"/>
    </row>
    <row r="636" spans="75:85" ht="12.75">
      <c r="BW636" s="6"/>
      <c r="BX636" s="7"/>
      <c r="BZ636" s="6"/>
      <c r="CA636" s="7"/>
      <c r="CC636" s="6"/>
      <c r="CD636" s="7"/>
      <c r="CF636" s="6"/>
      <c r="CG636" s="7"/>
    </row>
    <row r="637" spans="75:85" ht="12.75">
      <c r="BW637" s="6"/>
      <c r="BX637" s="7"/>
      <c r="BZ637" s="6"/>
      <c r="CA637" s="7"/>
      <c r="CC637" s="6"/>
      <c r="CD637" s="7"/>
      <c r="CF637" s="6"/>
      <c r="CG637" s="7"/>
    </row>
    <row r="638" spans="75:85" ht="12.75">
      <c r="BW638" s="6"/>
      <c r="BX638" s="7"/>
      <c r="BZ638" s="6"/>
      <c r="CA638" s="7"/>
      <c r="CC638" s="6"/>
      <c r="CD638" s="7"/>
      <c r="CF638" s="6"/>
      <c r="CG638" s="7"/>
    </row>
    <row r="639" spans="75:85" ht="12.75">
      <c r="BW639" s="6"/>
      <c r="BX639" s="7"/>
      <c r="BZ639" s="6"/>
      <c r="CA639" s="7"/>
      <c r="CC639" s="6"/>
      <c r="CD639" s="7"/>
      <c r="CF639" s="6"/>
      <c r="CG639" s="7"/>
    </row>
    <row r="640" spans="75:85" ht="12.75">
      <c r="BW640" s="6"/>
      <c r="BX640" s="7"/>
      <c r="BZ640" s="6"/>
      <c r="CA640" s="7"/>
      <c r="CC640" s="6"/>
      <c r="CD640" s="7"/>
      <c r="CF640" s="6"/>
      <c r="CG640" s="7"/>
    </row>
    <row r="641" spans="75:85" ht="12.75">
      <c r="BW641" s="6"/>
      <c r="BX641" s="7"/>
      <c r="BZ641" s="6"/>
      <c r="CA641" s="7"/>
      <c r="CC641" s="6"/>
      <c r="CD641" s="7"/>
      <c r="CF641" s="6"/>
      <c r="CG641" s="7"/>
    </row>
    <row r="642" spans="75:85" ht="12.75">
      <c r="BW642" s="6"/>
      <c r="BX642" s="7"/>
      <c r="BZ642" s="6"/>
      <c r="CA642" s="7"/>
      <c r="CC642" s="6"/>
      <c r="CD642" s="7"/>
      <c r="CF642" s="6"/>
      <c r="CG642" s="7"/>
    </row>
    <row r="643" spans="75:85" ht="12.75">
      <c r="BW643" s="6"/>
      <c r="BX643" s="7"/>
      <c r="BZ643" s="6"/>
      <c r="CA643" s="7"/>
      <c r="CC643" s="6"/>
      <c r="CD643" s="7"/>
      <c r="CF643" s="6"/>
      <c r="CG643" s="7"/>
    </row>
    <row r="644" spans="75:85" ht="12.75">
      <c r="BW644" s="6"/>
      <c r="BX644" s="7"/>
      <c r="BZ644" s="6"/>
      <c r="CA644" s="7"/>
      <c r="CC644" s="6"/>
      <c r="CD644" s="7"/>
      <c r="CF644" s="6"/>
      <c r="CG644" s="7"/>
    </row>
    <row r="645" spans="75:85" ht="12.75">
      <c r="BW645" s="6"/>
      <c r="BX645" s="7"/>
      <c r="BZ645" s="6"/>
      <c r="CA645" s="7"/>
      <c r="CC645" s="6"/>
      <c r="CD645" s="7"/>
      <c r="CF645" s="6"/>
      <c r="CG645" s="7"/>
    </row>
    <row r="646" spans="75:85" ht="12.75">
      <c r="BW646" s="6"/>
      <c r="BX646" s="7"/>
      <c r="BZ646" s="6"/>
      <c r="CA646" s="7"/>
      <c r="CC646" s="6"/>
      <c r="CD646" s="7"/>
      <c r="CF646" s="6"/>
      <c r="CG646" s="7"/>
    </row>
    <row r="647" spans="75:85" ht="12.75">
      <c r="BW647" s="6"/>
      <c r="BX647" s="7"/>
      <c r="BZ647" s="6"/>
      <c r="CA647" s="7"/>
      <c r="CC647" s="6"/>
      <c r="CD647" s="7"/>
      <c r="CF647" s="6"/>
      <c r="CG647" s="7"/>
    </row>
    <row r="648" spans="75:85" ht="12.75">
      <c r="BW648" s="6"/>
      <c r="BX648" s="7"/>
      <c r="BZ648" s="6"/>
      <c r="CA648" s="7"/>
      <c r="CC648" s="6"/>
      <c r="CD648" s="7"/>
      <c r="CF648" s="6"/>
      <c r="CG648" s="7"/>
    </row>
    <row r="649" spans="75:85" ht="12.75">
      <c r="BW649" s="6"/>
      <c r="BX649" s="7"/>
      <c r="BZ649" s="6"/>
      <c r="CA649" s="7"/>
      <c r="CC649" s="6"/>
      <c r="CD649" s="7"/>
      <c r="CF649" s="6"/>
      <c r="CG649" s="7"/>
    </row>
    <row r="650" spans="75:85" ht="12.75">
      <c r="BW650" s="6"/>
      <c r="BX650" s="7"/>
      <c r="BZ650" s="6"/>
      <c r="CA650" s="7"/>
      <c r="CC650" s="6"/>
      <c r="CD650" s="7"/>
      <c r="CF650" s="6"/>
      <c r="CG650" s="7"/>
    </row>
    <row r="651" spans="75:85" ht="12.75">
      <c r="BW651" s="6"/>
      <c r="BX651" s="7"/>
      <c r="BZ651" s="6"/>
      <c r="CA651" s="7"/>
      <c r="CC651" s="6"/>
      <c r="CD651" s="7"/>
      <c r="CF651" s="6"/>
      <c r="CG651" s="7"/>
    </row>
    <row r="652" spans="75:85" ht="12.75">
      <c r="BW652" s="6"/>
      <c r="BX652" s="7"/>
      <c r="BZ652" s="6"/>
      <c r="CA652" s="7"/>
      <c r="CC652" s="6"/>
      <c r="CD652" s="7"/>
      <c r="CF652" s="6"/>
      <c r="CG652" s="7"/>
    </row>
    <row r="653" spans="75:85" ht="12.75">
      <c r="BW653" s="6"/>
      <c r="BX653" s="7"/>
      <c r="BZ653" s="6"/>
      <c r="CA653" s="7"/>
      <c r="CC653" s="6"/>
      <c r="CD653" s="7"/>
      <c r="CF653" s="6"/>
      <c r="CG653" s="7"/>
    </row>
    <row r="654" spans="75:85" ht="12.75">
      <c r="BW654" s="6"/>
      <c r="BX654" s="7"/>
      <c r="BZ654" s="6"/>
      <c r="CA654" s="7"/>
      <c r="CC654" s="6"/>
      <c r="CD654" s="7"/>
      <c r="CF654" s="6"/>
      <c r="CG654" s="7"/>
    </row>
    <row r="655" spans="75:85" ht="12.75">
      <c r="BW655" s="6"/>
      <c r="BX655" s="7"/>
      <c r="BZ655" s="6"/>
      <c r="CA655" s="7"/>
      <c r="CC655" s="6"/>
      <c r="CD655" s="7"/>
      <c r="CF655" s="6"/>
      <c r="CG655" s="7"/>
    </row>
    <row r="656" spans="75:85" ht="12.75">
      <c r="BW656" s="6"/>
      <c r="BX656" s="7"/>
      <c r="BZ656" s="6"/>
      <c r="CA656" s="7"/>
      <c r="CC656" s="6"/>
      <c r="CD656" s="7"/>
      <c r="CF656" s="6"/>
      <c r="CG656" s="7"/>
    </row>
    <row r="657" spans="75:85" ht="12.75">
      <c r="BW657" s="6"/>
      <c r="BX657" s="7"/>
      <c r="BZ657" s="6"/>
      <c r="CA657" s="7"/>
      <c r="CC657" s="6"/>
      <c r="CD657" s="7"/>
      <c r="CF657" s="6"/>
      <c r="CG657" s="7"/>
    </row>
    <row r="658" spans="75:85" ht="12.75">
      <c r="BW658" s="6"/>
      <c r="BX658" s="7"/>
      <c r="BZ658" s="6"/>
      <c r="CA658" s="7"/>
      <c r="CC658" s="6"/>
      <c r="CD658" s="7"/>
      <c r="CF658" s="6"/>
      <c r="CG658" s="7"/>
    </row>
    <row r="659" spans="75:85" ht="12.75">
      <c r="BW659" s="6"/>
      <c r="BX659" s="7"/>
      <c r="BZ659" s="6"/>
      <c r="CA659" s="7"/>
      <c r="CC659" s="6"/>
      <c r="CD659" s="7"/>
      <c r="CF659" s="6"/>
      <c r="CG659" s="7"/>
    </row>
    <row r="660" spans="75:85" ht="12.75">
      <c r="BW660" s="6"/>
      <c r="BX660" s="7"/>
      <c r="BZ660" s="6"/>
      <c r="CA660" s="7"/>
      <c r="CC660" s="6"/>
      <c r="CD660" s="7"/>
      <c r="CF660" s="6"/>
      <c r="CG660" s="7"/>
    </row>
    <row r="661" spans="75:85" ht="12.75">
      <c r="BW661" s="6"/>
      <c r="BX661" s="7"/>
      <c r="BZ661" s="6"/>
      <c r="CA661" s="7"/>
      <c r="CC661" s="6"/>
      <c r="CD661" s="7"/>
      <c r="CF661" s="6"/>
      <c r="CG661" s="7"/>
    </row>
    <row r="662" spans="75:85" ht="12.75">
      <c r="BW662" s="6"/>
      <c r="BX662" s="7"/>
      <c r="BZ662" s="6"/>
      <c r="CA662" s="7"/>
      <c r="CC662" s="6"/>
      <c r="CD662" s="7"/>
      <c r="CF662" s="6"/>
      <c r="CG662" s="7"/>
    </row>
    <row r="663" spans="75:85" ht="12.75">
      <c r="BW663" s="6"/>
      <c r="BX663" s="7"/>
      <c r="BZ663" s="6"/>
      <c r="CA663" s="7"/>
      <c r="CC663" s="6"/>
      <c r="CD663" s="7"/>
      <c r="CF663" s="6"/>
      <c r="CG663" s="7"/>
    </row>
    <row r="664" spans="75:85" ht="12.75">
      <c r="BW664" s="6"/>
      <c r="BX664" s="7"/>
      <c r="BZ664" s="6"/>
      <c r="CA664" s="7"/>
      <c r="CC664" s="6"/>
      <c r="CD664" s="7"/>
      <c r="CF664" s="6"/>
      <c r="CG664" s="7"/>
    </row>
    <row r="665" spans="75:85" ht="12.75">
      <c r="BW665" s="6"/>
      <c r="BX665" s="7"/>
      <c r="BZ665" s="6"/>
      <c r="CA665" s="7"/>
      <c r="CC665" s="6"/>
      <c r="CD665" s="7"/>
      <c r="CF665" s="6"/>
      <c r="CG665" s="7"/>
    </row>
    <row r="666" spans="75:85" ht="12.75">
      <c r="BW666" s="6"/>
      <c r="BX666" s="7"/>
      <c r="BZ666" s="6"/>
      <c r="CA666" s="7"/>
      <c r="CC666" s="6"/>
      <c r="CD666" s="7"/>
      <c r="CF666" s="6"/>
      <c r="CG666" s="7"/>
    </row>
    <row r="667" spans="75:85" ht="12.75">
      <c r="BW667" s="6"/>
      <c r="BX667" s="7"/>
      <c r="BZ667" s="6"/>
      <c r="CA667" s="7"/>
      <c r="CC667" s="6"/>
      <c r="CD667" s="7"/>
      <c r="CF667" s="6"/>
      <c r="CG667" s="7"/>
    </row>
    <row r="668" spans="75:85" ht="12.75">
      <c r="BW668" s="6"/>
      <c r="BX668" s="7"/>
      <c r="BZ668" s="6"/>
      <c r="CA668" s="7"/>
      <c r="CC668" s="6"/>
      <c r="CD668" s="7"/>
      <c r="CF668" s="6"/>
      <c r="CG668" s="7"/>
    </row>
    <row r="669" spans="75:85" ht="12.75">
      <c r="BW669" s="6"/>
      <c r="BX669" s="7"/>
      <c r="BZ669" s="6"/>
      <c r="CA669" s="7"/>
      <c r="CC669" s="6"/>
      <c r="CD669" s="7"/>
      <c r="CF669" s="6"/>
      <c r="CG669" s="7"/>
    </row>
    <row r="670" spans="75:85" ht="12.75">
      <c r="BW670" s="6"/>
      <c r="BX670" s="7"/>
      <c r="BZ670" s="6"/>
      <c r="CA670" s="7"/>
      <c r="CC670" s="6"/>
      <c r="CD670" s="7"/>
      <c r="CF670" s="6"/>
      <c r="CG670" s="7"/>
    </row>
    <row r="671" spans="75:85" ht="12.75">
      <c r="BW671" s="6"/>
      <c r="BX671" s="7"/>
      <c r="BZ671" s="6"/>
      <c r="CA671" s="7"/>
      <c r="CC671" s="6"/>
      <c r="CD671" s="7"/>
      <c r="CF671" s="6"/>
      <c r="CG671" s="7"/>
    </row>
    <row r="672" spans="75:85" ht="12.75">
      <c r="BW672" s="6"/>
      <c r="BX672" s="7"/>
      <c r="BZ672" s="6"/>
      <c r="CA672" s="7"/>
      <c r="CC672" s="6"/>
      <c r="CD672" s="7"/>
      <c r="CF672" s="6"/>
      <c r="CG672" s="7"/>
    </row>
    <row r="673" spans="75:85" ht="12.75">
      <c r="BW673" s="6"/>
      <c r="BX673" s="7"/>
      <c r="BZ673" s="6"/>
      <c r="CA673" s="7"/>
      <c r="CC673" s="6"/>
      <c r="CD673" s="7"/>
      <c r="CF673" s="6"/>
      <c r="CG673" s="7"/>
    </row>
    <row r="674" spans="75:85" ht="12.75">
      <c r="BW674" s="6"/>
      <c r="BX674" s="7"/>
      <c r="BZ674" s="6"/>
      <c r="CA674" s="7"/>
      <c r="CC674" s="6"/>
      <c r="CD674" s="7"/>
      <c r="CF674" s="6"/>
      <c r="CG674" s="7"/>
    </row>
    <row r="675" spans="75:85" ht="12.75">
      <c r="BW675" s="6"/>
      <c r="BX675" s="7"/>
      <c r="BZ675" s="6"/>
      <c r="CA675" s="7"/>
      <c r="CC675" s="6"/>
      <c r="CD675" s="7"/>
      <c r="CF675" s="6"/>
      <c r="CG675" s="7"/>
    </row>
    <row r="676" spans="75:85" ht="12.75">
      <c r="BW676" s="6"/>
      <c r="BX676" s="7"/>
      <c r="BZ676" s="6"/>
      <c r="CA676" s="7"/>
      <c r="CC676" s="6"/>
      <c r="CD676" s="7"/>
      <c r="CF676" s="6"/>
      <c r="CG676" s="7"/>
    </row>
    <row r="677" spans="75:85" ht="12.75">
      <c r="BW677" s="6"/>
      <c r="BX677" s="7"/>
      <c r="BZ677" s="6"/>
      <c r="CA677" s="7"/>
      <c r="CC677" s="6"/>
      <c r="CD677" s="7"/>
      <c r="CF677" s="6"/>
      <c r="CG677" s="7"/>
    </row>
    <row r="678" spans="75:85" ht="12.75">
      <c r="BW678" s="6"/>
      <c r="BX678" s="7"/>
      <c r="BZ678" s="6"/>
      <c r="CA678" s="7"/>
      <c r="CC678" s="6"/>
      <c r="CD678" s="7"/>
      <c r="CF678" s="6"/>
      <c r="CG678" s="7"/>
    </row>
    <row r="679" spans="75:85" ht="12.75">
      <c r="BW679" s="6"/>
      <c r="BX679" s="7"/>
      <c r="BZ679" s="6"/>
      <c r="CA679" s="7"/>
      <c r="CC679" s="6"/>
      <c r="CD679" s="7"/>
      <c r="CF679" s="6"/>
      <c r="CG679" s="7"/>
    </row>
    <row r="680" spans="75:85" ht="12.75">
      <c r="BW680" s="6"/>
      <c r="BX680" s="7"/>
      <c r="BZ680" s="6"/>
      <c r="CA680" s="7"/>
      <c r="CC680" s="6"/>
      <c r="CD680" s="7"/>
      <c r="CF680" s="6"/>
      <c r="CG680" s="7"/>
    </row>
    <row r="681" spans="75:85" ht="12.75">
      <c r="BW681" s="6"/>
      <c r="BX681" s="7"/>
      <c r="BZ681" s="6"/>
      <c r="CA681" s="7"/>
      <c r="CC681" s="6"/>
      <c r="CD681" s="7"/>
      <c r="CF681" s="6"/>
      <c r="CG681" s="7"/>
    </row>
    <row r="682" spans="75:85" ht="12.75">
      <c r="BW682" s="6"/>
      <c r="BX682" s="7"/>
      <c r="BZ682" s="6"/>
      <c r="CA682" s="7"/>
      <c r="CC682" s="6"/>
      <c r="CD682" s="7"/>
      <c r="CF682" s="6"/>
      <c r="CG682" s="7"/>
    </row>
    <row r="683" spans="75:85" ht="12.75">
      <c r="BW683" s="6"/>
      <c r="BX683" s="7"/>
      <c r="BZ683" s="6"/>
      <c r="CA683" s="7"/>
      <c r="CC683" s="6"/>
      <c r="CD683" s="7"/>
      <c r="CF683" s="6"/>
      <c r="CG683" s="7"/>
    </row>
    <row r="684" spans="75:85" ht="12.75">
      <c r="BW684" s="6"/>
      <c r="BX684" s="7"/>
      <c r="BZ684" s="6"/>
      <c r="CA684" s="7"/>
      <c r="CC684" s="6"/>
      <c r="CD684" s="7"/>
      <c r="CF684" s="6"/>
      <c r="CG684" s="7"/>
    </row>
    <row r="685" spans="75:85" ht="12.75">
      <c r="BW685" s="6"/>
      <c r="BX685" s="7"/>
      <c r="BZ685" s="6"/>
      <c r="CA685" s="7"/>
      <c r="CC685" s="6"/>
      <c r="CD685" s="7"/>
      <c r="CF685" s="6"/>
      <c r="CG685" s="7"/>
    </row>
    <row r="686" spans="75:85" ht="12.75">
      <c r="BW686" s="6"/>
      <c r="BX686" s="7"/>
      <c r="BZ686" s="6"/>
      <c r="CA686" s="7"/>
      <c r="CC686" s="6"/>
      <c r="CD686" s="7"/>
      <c r="CF686" s="6"/>
      <c r="CG686" s="7"/>
    </row>
    <row r="687" spans="75:85" ht="12.75">
      <c r="BW687" s="6"/>
      <c r="BX687" s="7"/>
      <c r="BZ687" s="6"/>
      <c r="CA687" s="7"/>
      <c r="CC687" s="6"/>
      <c r="CD687" s="7"/>
      <c r="CF687" s="6"/>
      <c r="CG687" s="7"/>
    </row>
    <row r="688" spans="75:85" ht="12.75">
      <c r="BW688" s="6"/>
      <c r="BX688" s="7"/>
      <c r="BZ688" s="6"/>
      <c r="CA688" s="7"/>
      <c r="CC688" s="6"/>
      <c r="CD688" s="7"/>
      <c r="CF688" s="6"/>
      <c r="CG688" s="7"/>
    </row>
    <row r="689" spans="75:85" ht="12.75">
      <c r="BW689" s="6"/>
      <c r="BX689" s="7"/>
      <c r="BZ689" s="6"/>
      <c r="CA689" s="7"/>
      <c r="CC689" s="6"/>
      <c r="CD689" s="7"/>
      <c r="CF689" s="6"/>
      <c r="CG689" s="7"/>
    </row>
    <row r="690" spans="75:85" ht="12.75">
      <c r="BW690" s="6"/>
      <c r="BX690" s="7"/>
      <c r="BZ690" s="6"/>
      <c r="CA690" s="7"/>
      <c r="CC690" s="6"/>
      <c r="CD690" s="7"/>
      <c r="CF690" s="6"/>
      <c r="CG690" s="7"/>
    </row>
    <row r="691" spans="75:85" ht="12.75">
      <c r="BW691" s="6"/>
      <c r="BX691" s="7"/>
      <c r="BZ691" s="6"/>
      <c r="CA691" s="7"/>
      <c r="CC691" s="6"/>
      <c r="CD691" s="7"/>
      <c r="CF691" s="6"/>
      <c r="CG691" s="7"/>
    </row>
    <row r="692" spans="75:85" ht="12.75">
      <c r="BW692" s="6"/>
      <c r="BX692" s="7"/>
      <c r="BZ692" s="6"/>
      <c r="CA692" s="7"/>
      <c r="CC692" s="6"/>
      <c r="CD692" s="7"/>
      <c r="CF692" s="6"/>
      <c r="CG692" s="7"/>
    </row>
    <row r="693" spans="75:85" ht="12.75">
      <c r="BW693" s="6"/>
      <c r="BX693" s="7"/>
      <c r="BZ693" s="6"/>
      <c r="CA693" s="7"/>
      <c r="CC693" s="6"/>
      <c r="CD693" s="7"/>
      <c r="CF693" s="6"/>
      <c r="CG693" s="7"/>
    </row>
    <row r="694" spans="75:85" ht="12.75">
      <c r="BW694" s="6"/>
      <c r="BX694" s="7"/>
      <c r="BZ694" s="6"/>
      <c r="CA694" s="7"/>
      <c r="CC694" s="6"/>
      <c r="CD694" s="7"/>
      <c r="CF694" s="6"/>
      <c r="CG694" s="7"/>
    </row>
    <row r="695" spans="75:85" ht="12.75">
      <c r="BW695" s="6"/>
      <c r="BX695" s="7"/>
      <c r="BZ695" s="6"/>
      <c r="CA695" s="7"/>
      <c r="CC695" s="6"/>
      <c r="CD695" s="7"/>
      <c r="CF695" s="6"/>
      <c r="CG695" s="7"/>
    </row>
    <row r="696" spans="75:85" ht="12.75">
      <c r="BW696" s="6"/>
      <c r="BX696" s="7"/>
      <c r="BZ696" s="6"/>
      <c r="CA696" s="7"/>
      <c r="CC696" s="6"/>
      <c r="CD696" s="7"/>
      <c r="CF696" s="6"/>
      <c r="CG696" s="7"/>
    </row>
    <row r="697" spans="75:85" ht="12.75">
      <c r="BW697" s="6"/>
      <c r="BX697" s="7"/>
      <c r="BZ697" s="6"/>
      <c r="CA697" s="7"/>
      <c r="CC697" s="6"/>
      <c r="CD697" s="7"/>
      <c r="CF697" s="6"/>
      <c r="CG697" s="7"/>
    </row>
    <row r="698" spans="75:85" ht="12.75">
      <c r="BW698" s="6"/>
      <c r="BX698" s="7"/>
      <c r="BZ698" s="6"/>
      <c r="CA698" s="7"/>
      <c r="CC698" s="6"/>
      <c r="CD698" s="7"/>
      <c r="CF698" s="6"/>
      <c r="CG698" s="7"/>
    </row>
    <row r="699" spans="75:85" ht="12.75">
      <c r="BW699" s="6"/>
      <c r="BX699" s="7"/>
      <c r="BZ699" s="6"/>
      <c r="CA699" s="7"/>
      <c r="CC699" s="6"/>
      <c r="CD699" s="7"/>
      <c r="CF699" s="6"/>
      <c r="CG699" s="7"/>
    </row>
    <row r="700" spans="75:85" ht="12.75">
      <c r="BW700" s="6"/>
      <c r="BX700" s="7"/>
      <c r="BZ700" s="6"/>
      <c r="CA700" s="7"/>
      <c r="CC700" s="6"/>
      <c r="CD700" s="7"/>
      <c r="CF700" s="6"/>
      <c r="CG700" s="7"/>
    </row>
    <row r="701" spans="75:85" ht="12.75">
      <c r="BW701" s="6"/>
      <c r="BX701" s="7"/>
      <c r="BZ701" s="6"/>
      <c r="CA701" s="7"/>
      <c r="CC701" s="6"/>
      <c r="CD701" s="7"/>
      <c r="CF701" s="6"/>
      <c r="CG701" s="7"/>
    </row>
    <row r="702" spans="75:85" ht="12.75">
      <c r="BW702" s="6"/>
      <c r="BX702" s="7"/>
      <c r="BZ702" s="6"/>
      <c r="CA702" s="7"/>
      <c r="CC702" s="6"/>
      <c r="CD702" s="7"/>
      <c r="CF702" s="6"/>
      <c r="CG702" s="7"/>
    </row>
    <row r="703" spans="75:85" ht="12.75">
      <c r="BW703" s="6"/>
      <c r="BX703" s="7"/>
      <c r="BZ703" s="6"/>
      <c r="CA703" s="7"/>
      <c r="CC703" s="6"/>
      <c r="CD703" s="7"/>
      <c r="CF703" s="6"/>
      <c r="CG703" s="7"/>
    </row>
    <row r="704" spans="75:85" ht="12.75">
      <c r="BW704" s="6"/>
      <c r="BX704" s="7"/>
      <c r="BZ704" s="6"/>
      <c r="CA704" s="7"/>
      <c r="CC704" s="6"/>
      <c r="CD704" s="7"/>
      <c r="CF704" s="6"/>
      <c r="CG704" s="7"/>
    </row>
    <row r="705" spans="75:85" ht="12.75">
      <c r="BW705" s="6"/>
      <c r="BX705" s="7"/>
      <c r="BZ705" s="6"/>
      <c r="CA705" s="7"/>
      <c r="CC705" s="6"/>
      <c r="CD705" s="7"/>
      <c r="CF705" s="6"/>
      <c r="CG705" s="7"/>
    </row>
    <row r="706" spans="75:85" ht="12.75">
      <c r="BW706" s="6"/>
      <c r="BX706" s="7"/>
      <c r="BZ706" s="6"/>
      <c r="CA706" s="7"/>
      <c r="CC706" s="6"/>
      <c r="CD706" s="7"/>
      <c r="CF706" s="6"/>
      <c r="CG706" s="7"/>
    </row>
    <row r="707" spans="75:85" ht="12.75">
      <c r="BW707" s="6"/>
      <c r="BX707" s="7"/>
      <c r="BZ707" s="6"/>
      <c r="CA707" s="7"/>
      <c r="CC707" s="6"/>
      <c r="CD707" s="7"/>
      <c r="CF707" s="6"/>
      <c r="CG707" s="7"/>
    </row>
    <row r="708" spans="75:85" ht="12.75">
      <c r="BW708" s="6"/>
      <c r="BX708" s="7"/>
      <c r="BZ708" s="6"/>
      <c r="CA708" s="7"/>
      <c r="CC708" s="6"/>
      <c r="CD708" s="7"/>
      <c r="CF708" s="6"/>
      <c r="CG708" s="7"/>
    </row>
    <row r="709" spans="75:85" ht="12.75">
      <c r="BW709" s="6"/>
      <c r="BX709" s="7"/>
      <c r="BZ709" s="6"/>
      <c r="CA709" s="7"/>
      <c r="CC709" s="6"/>
      <c r="CD709" s="7"/>
      <c r="CF709" s="6"/>
      <c r="CG709" s="7"/>
    </row>
    <row r="710" spans="75:85" ht="12.75">
      <c r="BW710" s="6"/>
      <c r="BX710" s="7"/>
      <c r="BZ710" s="6"/>
      <c r="CA710" s="7"/>
      <c r="CC710" s="6"/>
      <c r="CD710" s="7"/>
      <c r="CF710" s="6"/>
      <c r="CG710" s="7"/>
    </row>
    <row r="711" spans="75:85" ht="12.75">
      <c r="BW711" s="6"/>
      <c r="BX711" s="7"/>
      <c r="BZ711" s="6"/>
      <c r="CA711" s="7"/>
      <c r="CC711" s="6"/>
      <c r="CD711" s="7"/>
      <c r="CF711" s="6"/>
      <c r="CG711" s="7"/>
    </row>
    <row r="712" spans="75:85" ht="12.75">
      <c r="BW712" s="6"/>
      <c r="BX712" s="7"/>
      <c r="BZ712" s="6"/>
      <c r="CA712" s="7"/>
      <c r="CC712" s="6"/>
      <c r="CD712" s="7"/>
      <c r="CF712" s="6"/>
      <c r="CG712" s="7"/>
    </row>
    <row r="713" spans="75:85" ht="12.75">
      <c r="BW713" s="6"/>
      <c r="BX713" s="7"/>
      <c r="BZ713" s="6"/>
      <c r="CA713" s="7"/>
      <c r="CC713" s="6"/>
      <c r="CD713" s="7"/>
      <c r="CF713" s="6"/>
      <c r="CG713" s="7"/>
    </row>
    <row r="714" spans="75:85" ht="12.75">
      <c r="BW714" s="6"/>
      <c r="BX714" s="7"/>
      <c r="BZ714" s="6"/>
      <c r="CA714" s="7"/>
      <c r="CC714" s="6"/>
      <c r="CD714" s="7"/>
      <c r="CF714" s="6"/>
      <c r="CG714" s="7"/>
    </row>
    <row r="715" spans="75:85" ht="12.75">
      <c r="BW715" s="6"/>
      <c r="BX715" s="7"/>
      <c r="BZ715" s="6"/>
      <c r="CA715" s="7"/>
      <c r="CC715" s="6"/>
      <c r="CD715" s="7"/>
      <c r="CF715" s="6"/>
      <c r="CG715" s="7"/>
    </row>
    <row r="716" spans="75:85" ht="12.75">
      <c r="BW716" s="6"/>
      <c r="BX716" s="7"/>
      <c r="BZ716" s="6"/>
      <c r="CA716" s="7"/>
      <c r="CC716" s="6"/>
      <c r="CD716" s="7"/>
      <c r="CF716" s="6"/>
      <c r="CG716" s="7"/>
    </row>
    <row r="717" spans="75:85" ht="12.75">
      <c r="BW717" s="6"/>
      <c r="BX717" s="7"/>
      <c r="BZ717" s="6"/>
      <c r="CA717" s="7"/>
      <c r="CC717" s="6"/>
      <c r="CD717" s="7"/>
      <c r="CF717" s="6"/>
      <c r="CG717" s="7"/>
    </row>
    <row r="718" spans="75:85" ht="12.75">
      <c r="BW718" s="6"/>
      <c r="BX718" s="7"/>
      <c r="BZ718" s="6"/>
      <c r="CA718" s="7"/>
      <c r="CC718" s="6"/>
      <c r="CD718" s="7"/>
      <c r="CF718" s="6"/>
      <c r="CG718" s="7"/>
    </row>
    <row r="719" spans="75:85" ht="12.75">
      <c r="BW719" s="6"/>
      <c r="BX719" s="7"/>
      <c r="BZ719" s="6"/>
      <c r="CA719" s="7"/>
      <c r="CC719" s="6"/>
      <c r="CD719" s="7"/>
      <c r="CF719" s="6"/>
      <c r="CG719" s="7"/>
    </row>
    <row r="720" spans="75:85" ht="12.75">
      <c r="BW720" s="6"/>
      <c r="BX720" s="7"/>
      <c r="BZ720" s="6"/>
      <c r="CA720" s="7"/>
      <c r="CC720" s="6"/>
      <c r="CD720" s="7"/>
      <c r="CF720" s="6"/>
      <c r="CG720" s="7"/>
    </row>
    <row r="721" spans="75:85" ht="12.75">
      <c r="BW721" s="6"/>
      <c r="BX721" s="7"/>
      <c r="BZ721" s="6"/>
      <c r="CA721" s="7"/>
      <c r="CC721" s="6"/>
      <c r="CD721" s="7"/>
      <c r="CF721" s="6"/>
      <c r="CG721" s="7"/>
    </row>
    <row r="722" spans="75:85" ht="12.75">
      <c r="BW722" s="6"/>
      <c r="BX722" s="7"/>
      <c r="BZ722" s="6"/>
      <c r="CA722" s="7"/>
      <c r="CC722" s="6"/>
      <c r="CD722" s="7"/>
      <c r="CF722" s="6"/>
      <c r="CG722" s="7"/>
    </row>
    <row r="723" spans="75:85" ht="12.75">
      <c r="BW723" s="6"/>
      <c r="BX723" s="7"/>
      <c r="BZ723" s="6"/>
      <c r="CA723" s="7"/>
      <c r="CC723" s="6"/>
      <c r="CD723" s="7"/>
      <c r="CF723" s="6"/>
      <c r="CG723" s="7"/>
    </row>
    <row r="724" spans="75:85" ht="12.75">
      <c r="BW724" s="6"/>
      <c r="BX724" s="7"/>
      <c r="BZ724" s="6"/>
      <c r="CA724" s="7"/>
      <c r="CC724" s="6"/>
      <c r="CD724" s="7"/>
      <c r="CF724" s="6"/>
      <c r="CG724" s="7"/>
    </row>
    <row r="725" spans="75:85" ht="12.75">
      <c r="BW725" s="6"/>
      <c r="BX725" s="7"/>
      <c r="BZ725" s="6"/>
      <c r="CA725" s="7"/>
      <c r="CC725" s="6"/>
      <c r="CD725" s="7"/>
      <c r="CF725" s="6"/>
      <c r="CG725" s="7"/>
    </row>
    <row r="726" spans="75:85" ht="12.75">
      <c r="BW726" s="6"/>
      <c r="BX726" s="7"/>
      <c r="BZ726" s="6"/>
      <c r="CA726" s="7"/>
      <c r="CC726" s="6"/>
      <c r="CD726" s="7"/>
      <c r="CF726" s="6"/>
      <c r="CG726" s="7"/>
    </row>
    <row r="727" spans="75:85" ht="12.75">
      <c r="BW727" s="6"/>
      <c r="BX727" s="7"/>
      <c r="BZ727" s="6"/>
      <c r="CA727" s="7"/>
      <c r="CC727" s="6"/>
      <c r="CD727" s="7"/>
      <c r="CF727" s="6"/>
      <c r="CG727" s="7"/>
    </row>
    <row r="728" spans="75:85" ht="12.75">
      <c r="BW728" s="6"/>
      <c r="BX728" s="7"/>
      <c r="BZ728" s="6"/>
      <c r="CA728" s="7"/>
      <c r="CC728" s="6"/>
      <c r="CD728" s="7"/>
      <c r="CF728" s="6"/>
      <c r="CG728" s="7"/>
    </row>
    <row r="729" spans="75:85" ht="12.75">
      <c r="BW729" s="6"/>
      <c r="BX729" s="7"/>
      <c r="BZ729" s="6"/>
      <c r="CA729" s="7"/>
      <c r="CC729" s="6"/>
      <c r="CD729" s="7"/>
      <c r="CF729" s="6"/>
      <c r="CG729" s="7"/>
    </row>
    <row r="730" spans="75:85" ht="12.75">
      <c r="BW730" s="6"/>
      <c r="BX730" s="7"/>
      <c r="BZ730" s="6"/>
      <c r="CA730" s="7"/>
      <c r="CC730" s="6"/>
      <c r="CD730" s="7"/>
      <c r="CF730" s="6"/>
      <c r="CG730" s="7"/>
    </row>
    <row r="731" spans="75:85" ht="12.75">
      <c r="BW731" s="6"/>
      <c r="BX731" s="7"/>
      <c r="BZ731" s="6"/>
      <c r="CA731" s="7"/>
      <c r="CC731" s="6"/>
      <c r="CD731" s="7"/>
      <c r="CF731" s="6"/>
      <c r="CG731" s="7"/>
    </row>
    <row r="732" spans="75:85" ht="12.75">
      <c r="BW732" s="6"/>
      <c r="BX732" s="7"/>
      <c r="BZ732" s="6"/>
      <c r="CA732" s="7"/>
      <c r="CC732" s="6"/>
      <c r="CD732" s="7"/>
      <c r="CF732" s="6"/>
      <c r="CG732" s="7"/>
    </row>
    <row r="733" spans="75:85" ht="12.75">
      <c r="BW733" s="6"/>
      <c r="BX733" s="7"/>
      <c r="BZ733" s="6"/>
      <c r="CA733" s="7"/>
      <c r="CC733" s="6"/>
      <c r="CD733" s="7"/>
      <c r="CF733" s="6"/>
      <c r="CG733" s="7"/>
    </row>
    <row r="734" spans="75:85" ht="12.75">
      <c r="BW734" s="6"/>
      <c r="BX734" s="7"/>
      <c r="BZ734" s="6"/>
      <c r="CA734" s="7"/>
      <c r="CC734" s="6"/>
      <c r="CD734" s="7"/>
      <c r="CF734" s="6"/>
      <c r="CG734" s="7"/>
    </row>
    <row r="735" spans="75:85" ht="12.75">
      <c r="BW735" s="6"/>
      <c r="BX735" s="7"/>
      <c r="BZ735" s="6"/>
      <c r="CA735" s="7"/>
      <c r="CC735" s="6"/>
      <c r="CD735" s="7"/>
      <c r="CF735" s="6"/>
      <c r="CG735" s="7"/>
    </row>
    <row r="736" spans="75:85" ht="12.75">
      <c r="BW736" s="6"/>
      <c r="BX736" s="7"/>
      <c r="BZ736" s="6"/>
      <c r="CA736" s="7"/>
      <c r="CC736" s="6"/>
      <c r="CD736" s="7"/>
      <c r="CF736" s="6"/>
      <c r="CG736" s="7"/>
    </row>
    <row r="737" spans="75:85" ht="12.75">
      <c r="BW737" s="6"/>
      <c r="BX737" s="7"/>
      <c r="BZ737" s="6"/>
      <c r="CA737" s="7"/>
      <c r="CC737" s="6"/>
      <c r="CD737" s="7"/>
      <c r="CF737" s="6"/>
      <c r="CG737" s="7"/>
    </row>
    <row r="738" spans="75:85" ht="12.75">
      <c r="BW738" s="6"/>
      <c r="BX738" s="7"/>
      <c r="BZ738" s="6"/>
      <c r="CA738" s="7"/>
      <c r="CC738" s="6"/>
      <c r="CD738" s="7"/>
      <c r="CF738" s="6"/>
      <c r="CG738" s="7"/>
    </row>
    <row r="739" spans="75:85" ht="12.75">
      <c r="BW739" s="6"/>
      <c r="BX739" s="7"/>
      <c r="BZ739" s="6"/>
      <c r="CA739" s="7"/>
      <c r="CC739" s="6"/>
      <c r="CD739" s="7"/>
      <c r="CF739" s="6"/>
      <c r="CG739" s="7"/>
    </row>
    <row r="740" spans="75:85" ht="12.75">
      <c r="BW740" s="6"/>
      <c r="BX740" s="7"/>
      <c r="BZ740" s="6"/>
      <c r="CA740" s="7"/>
      <c r="CC740" s="6"/>
      <c r="CD740" s="7"/>
      <c r="CF740" s="6"/>
      <c r="CG740" s="7"/>
    </row>
    <row r="741" spans="75:85" ht="12.75">
      <c r="BW741" s="6"/>
      <c r="BX741" s="7"/>
      <c r="BZ741" s="6"/>
      <c r="CA741" s="7"/>
      <c r="CC741" s="6"/>
      <c r="CD741" s="7"/>
      <c r="CF741" s="6"/>
      <c r="CG741" s="7"/>
    </row>
    <row r="742" spans="75:85" ht="12.75">
      <c r="BW742" s="6"/>
      <c r="BX742" s="7"/>
      <c r="BZ742" s="6"/>
      <c r="CA742" s="7"/>
      <c r="CC742" s="6"/>
      <c r="CD742" s="7"/>
      <c r="CF742" s="6"/>
      <c r="CG742" s="7"/>
    </row>
    <row r="743" spans="75:85" ht="12.75">
      <c r="BW743" s="6"/>
      <c r="BX743" s="7"/>
      <c r="BZ743" s="6"/>
      <c r="CA743" s="7"/>
      <c r="CC743" s="6"/>
      <c r="CD743" s="7"/>
      <c r="CF743" s="6"/>
      <c r="CG743" s="7"/>
    </row>
    <row r="744" spans="75:85" ht="12.75">
      <c r="BW744" s="6"/>
      <c r="BX744" s="7"/>
      <c r="BZ744" s="6"/>
      <c r="CA744" s="7"/>
      <c r="CC744" s="6"/>
      <c r="CD744" s="7"/>
      <c r="CF744" s="6"/>
      <c r="CG744" s="7"/>
    </row>
    <row r="745" spans="75:85" ht="12.75">
      <c r="BW745" s="6"/>
      <c r="BX745" s="7"/>
      <c r="BZ745" s="6"/>
      <c r="CA745" s="7"/>
      <c r="CC745" s="6"/>
      <c r="CD745" s="7"/>
      <c r="CF745" s="6"/>
      <c r="CG745" s="7"/>
    </row>
    <row r="746" spans="75:85" ht="12.75">
      <c r="BW746" s="6"/>
      <c r="BX746" s="7"/>
      <c r="BZ746" s="6"/>
      <c r="CA746" s="7"/>
      <c r="CC746" s="6"/>
      <c r="CD746" s="7"/>
      <c r="CF746" s="6"/>
      <c r="CG746" s="7"/>
    </row>
    <row r="747" spans="75:85" ht="12.75">
      <c r="BW747" s="6"/>
      <c r="BX747" s="7"/>
      <c r="BZ747" s="6"/>
      <c r="CA747" s="7"/>
      <c r="CC747" s="6"/>
      <c r="CD747" s="7"/>
      <c r="CF747" s="6"/>
      <c r="CG747" s="7"/>
    </row>
    <row r="748" spans="75:85" ht="12.75">
      <c r="BW748" s="6"/>
      <c r="BX748" s="7"/>
      <c r="BZ748" s="6"/>
      <c r="CA748" s="7"/>
      <c r="CC748" s="6"/>
      <c r="CD748" s="7"/>
      <c r="CF748" s="6"/>
      <c r="CG748" s="7"/>
    </row>
    <row r="749" spans="75:85" ht="12.75">
      <c r="BW749" s="6"/>
      <c r="BX749" s="7"/>
      <c r="BZ749" s="6"/>
      <c r="CA749" s="7"/>
      <c r="CC749" s="6"/>
      <c r="CD749" s="7"/>
      <c r="CF749" s="6"/>
      <c r="CG749" s="7"/>
    </row>
    <row r="750" spans="75:85" ht="12.75">
      <c r="BW750" s="6"/>
      <c r="BX750" s="7"/>
      <c r="BZ750" s="6"/>
      <c r="CA750" s="7"/>
      <c r="CC750" s="6"/>
      <c r="CD750" s="7"/>
      <c r="CF750" s="6"/>
      <c r="CG750" s="7"/>
    </row>
    <row r="751" spans="75:85" ht="12.75">
      <c r="BW751" s="6"/>
      <c r="BX751" s="7"/>
      <c r="BZ751" s="6"/>
      <c r="CA751" s="7"/>
      <c r="CC751" s="6"/>
      <c r="CD751" s="7"/>
      <c r="CF751" s="6"/>
      <c r="CG751" s="7"/>
    </row>
    <row r="752" spans="75:85" ht="12.75">
      <c r="BW752" s="6"/>
      <c r="BX752" s="7"/>
      <c r="BZ752" s="6"/>
      <c r="CA752" s="7"/>
      <c r="CC752" s="6"/>
      <c r="CD752" s="7"/>
      <c r="CF752" s="6"/>
      <c r="CG752" s="7"/>
    </row>
    <row r="753" spans="75:85" ht="12.75">
      <c r="BW753" s="6"/>
      <c r="BX753" s="7"/>
      <c r="BZ753" s="6"/>
      <c r="CA753" s="7"/>
      <c r="CC753" s="6"/>
      <c r="CD753" s="7"/>
      <c r="CF753" s="6"/>
      <c r="CG753" s="7"/>
    </row>
    <row r="754" spans="75:85" ht="12.75">
      <c r="BW754" s="6"/>
      <c r="BX754" s="7"/>
      <c r="BZ754" s="6"/>
      <c r="CA754" s="7"/>
      <c r="CC754" s="6"/>
      <c r="CD754" s="7"/>
      <c r="CF754" s="6"/>
      <c r="CG754" s="7"/>
    </row>
    <row r="755" spans="75:85" ht="12.75">
      <c r="BW755" s="6"/>
      <c r="BX755" s="7"/>
      <c r="BZ755" s="6"/>
      <c r="CA755" s="7"/>
      <c r="CC755" s="6"/>
      <c r="CD755" s="7"/>
      <c r="CF755" s="6"/>
      <c r="CG755" s="7"/>
    </row>
    <row r="756" spans="75:85" ht="12.75">
      <c r="BW756" s="6"/>
      <c r="BX756" s="7"/>
      <c r="BZ756" s="6"/>
      <c r="CA756" s="7"/>
      <c r="CC756" s="6"/>
      <c r="CD756" s="7"/>
      <c r="CF756" s="6"/>
      <c r="CG756" s="7"/>
    </row>
    <row r="757" spans="75:85" ht="12.75">
      <c r="BW757" s="6"/>
      <c r="BX757" s="7"/>
      <c r="BZ757" s="6"/>
      <c r="CA757" s="7"/>
      <c r="CC757" s="6"/>
      <c r="CD757" s="7"/>
      <c r="CF757" s="6"/>
      <c r="CG757" s="7"/>
    </row>
    <row r="758" spans="75:85" ht="12.75">
      <c r="BW758" s="6"/>
      <c r="BX758" s="7"/>
      <c r="BZ758" s="6"/>
      <c r="CA758" s="7"/>
      <c r="CC758" s="6"/>
      <c r="CD758" s="7"/>
      <c r="CF758" s="6"/>
      <c r="CG758" s="7"/>
    </row>
    <row r="759" spans="75:85" ht="12.75">
      <c r="BW759" s="6"/>
      <c r="BX759" s="7"/>
      <c r="BZ759" s="6"/>
      <c r="CA759" s="7"/>
      <c r="CC759" s="6"/>
      <c r="CD759" s="7"/>
      <c r="CF759" s="6"/>
      <c r="CG759" s="7"/>
    </row>
    <row r="760" spans="75:85" ht="12.75">
      <c r="BW760" s="6"/>
      <c r="BX760" s="7"/>
      <c r="BZ760" s="6"/>
      <c r="CA760" s="7"/>
      <c r="CC760" s="6"/>
      <c r="CD760" s="7"/>
      <c r="CF760" s="6"/>
      <c r="CG760" s="7"/>
    </row>
    <row r="761" spans="75:85" ht="12.75">
      <c r="BW761" s="6"/>
      <c r="BX761" s="7"/>
      <c r="BZ761" s="6"/>
      <c r="CA761" s="7"/>
      <c r="CC761" s="6"/>
      <c r="CD761" s="7"/>
      <c r="CF761" s="6"/>
      <c r="CG761" s="7"/>
    </row>
    <row r="762" spans="75:85" ht="12.75">
      <c r="BW762" s="6"/>
      <c r="BX762" s="7"/>
      <c r="BZ762" s="6"/>
      <c r="CA762" s="7"/>
      <c r="CC762" s="6"/>
      <c r="CD762" s="7"/>
      <c r="CF762" s="6"/>
      <c r="CG762" s="7"/>
    </row>
    <row r="763" spans="75:85" ht="12.75">
      <c r="BW763" s="6"/>
      <c r="BX763" s="7"/>
      <c r="BZ763" s="6"/>
      <c r="CA763" s="7"/>
      <c r="CC763" s="6"/>
      <c r="CD763" s="7"/>
      <c r="CF763" s="6"/>
      <c r="CG763" s="7"/>
    </row>
    <row r="764" spans="75:85" ht="12.75">
      <c r="BW764" s="6"/>
      <c r="BX764" s="7"/>
      <c r="BZ764" s="6"/>
      <c r="CA764" s="7"/>
      <c r="CC764" s="6"/>
      <c r="CD764" s="7"/>
      <c r="CF764" s="6"/>
      <c r="CG764" s="7"/>
    </row>
    <row r="765" spans="75:85" ht="12.75">
      <c r="BW765" s="6"/>
      <c r="BX765" s="7"/>
      <c r="BZ765" s="6"/>
      <c r="CA765" s="7"/>
      <c r="CC765" s="6"/>
      <c r="CD765" s="7"/>
      <c r="CF765" s="6"/>
      <c r="CG765" s="7"/>
    </row>
    <row r="766" spans="75:85" ht="12.75">
      <c r="BW766" s="6"/>
      <c r="BX766" s="7"/>
      <c r="BZ766" s="6"/>
      <c r="CA766" s="7"/>
      <c r="CC766" s="6"/>
      <c r="CD766" s="7"/>
      <c r="CF766" s="6"/>
      <c r="CG766" s="7"/>
    </row>
    <row r="767" spans="75:85" ht="12.75">
      <c r="BW767" s="6"/>
      <c r="BX767" s="7"/>
      <c r="BZ767" s="6"/>
      <c r="CA767" s="7"/>
      <c r="CC767" s="6"/>
      <c r="CD767" s="7"/>
      <c r="CF767" s="6"/>
      <c r="CG767" s="7"/>
    </row>
    <row r="768" spans="75:85" ht="12.75">
      <c r="BW768" s="6"/>
      <c r="BX768" s="7"/>
      <c r="BZ768" s="6"/>
      <c r="CA768" s="7"/>
      <c r="CC768" s="6"/>
      <c r="CD768" s="7"/>
      <c r="CF768" s="6"/>
      <c r="CG768" s="7"/>
    </row>
    <row r="769" spans="75:85" ht="12.75">
      <c r="BW769" s="6"/>
      <c r="BX769" s="7"/>
      <c r="BZ769" s="6"/>
      <c r="CA769" s="7"/>
      <c r="CC769" s="6"/>
      <c r="CD769" s="7"/>
      <c r="CF769" s="6"/>
      <c r="CG769" s="7"/>
    </row>
    <row r="770" spans="75:85" ht="12.75">
      <c r="BW770" s="6"/>
      <c r="BX770" s="7"/>
      <c r="BZ770" s="6"/>
      <c r="CA770" s="7"/>
      <c r="CC770" s="6"/>
      <c r="CD770" s="7"/>
      <c r="CF770" s="6"/>
      <c r="CG770" s="7"/>
    </row>
    <row r="771" spans="75:85" ht="12.75">
      <c r="BW771" s="6"/>
      <c r="BX771" s="7"/>
      <c r="BZ771" s="6"/>
      <c r="CA771" s="7"/>
      <c r="CC771" s="6"/>
      <c r="CD771" s="7"/>
      <c r="CF771" s="6"/>
      <c r="CG771" s="7"/>
    </row>
    <row r="772" spans="75:85" ht="12.75">
      <c r="BW772" s="6"/>
      <c r="BX772" s="7"/>
      <c r="BZ772" s="6"/>
      <c r="CA772" s="7"/>
      <c r="CC772" s="6"/>
      <c r="CD772" s="7"/>
      <c r="CF772" s="6"/>
      <c r="CG772" s="7"/>
    </row>
    <row r="773" spans="75:85" ht="12.75">
      <c r="BW773" s="6"/>
      <c r="BX773" s="7"/>
      <c r="BZ773" s="6"/>
      <c r="CA773" s="7"/>
      <c r="CC773" s="6"/>
      <c r="CD773" s="7"/>
      <c r="CF773" s="6"/>
      <c r="CG773" s="7"/>
    </row>
    <row r="774" spans="75:85" ht="12.75">
      <c r="BW774" s="6"/>
      <c r="BX774" s="7"/>
      <c r="BZ774" s="6"/>
      <c r="CA774" s="7"/>
      <c r="CC774" s="6"/>
      <c r="CD774" s="7"/>
      <c r="CF774" s="6"/>
      <c r="CG774" s="7"/>
    </row>
    <row r="775" spans="75:85" ht="12.75">
      <c r="BW775" s="6"/>
      <c r="BX775" s="7"/>
      <c r="BZ775" s="6"/>
      <c r="CA775" s="7"/>
      <c r="CC775" s="6"/>
      <c r="CD775" s="7"/>
      <c r="CF775" s="6"/>
      <c r="CG775" s="7"/>
    </row>
    <row r="776" spans="75:85" ht="12.75">
      <c r="BW776" s="6"/>
      <c r="BX776" s="7"/>
      <c r="BZ776" s="6"/>
      <c r="CA776" s="7"/>
      <c r="CC776" s="6"/>
      <c r="CD776" s="7"/>
      <c r="CF776" s="6"/>
      <c r="CG776" s="7"/>
    </row>
    <row r="777" spans="75:85" ht="12.75">
      <c r="BW777" s="6"/>
      <c r="BX777" s="7"/>
      <c r="BZ777" s="6"/>
      <c r="CA777" s="7"/>
      <c r="CC777" s="6"/>
      <c r="CD777" s="7"/>
      <c r="CF777" s="6"/>
      <c r="CG777" s="7"/>
    </row>
    <row r="778" spans="75:85" ht="12.75">
      <c r="BW778" s="6"/>
      <c r="BX778" s="7"/>
      <c r="BZ778" s="6"/>
      <c r="CA778" s="7"/>
      <c r="CC778" s="6"/>
      <c r="CD778" s="7"/>
      <c r="CF778" s="6"/>
      <c r="CG778" s="7"/>
    </row>
    <row r="779" spans="75:85" ht="12.75">
      <c r="BW779" s="6"/>
      <c r="BX779" s="7"/>
      <c r="BZ779" s="6"/>
      <c r="CA779" s="7"/>
      <c r="CC779" s="6"/>
      <c r="CD779" s="7"/>
      <c r="CF779" s="6"/>
      <c r="CG779" s="7"/>
    </row>
    <row r="780" spans="75:85" ht="12.75">
      <c r="BW780" s="6"/>
      <c r="BX780" s="7"/>
      <c r="BZ780" s="6"/>
      <c r="CA780" s="7"/>
      <c r="CC780" s="6"/>
      <c r="CD780" s="7"/>
      <c r="CF780" s="6"/>
      <c r="CG780" s="7"/>
    </row>
    <row r="781" spans="75:85" ht="12.75">
      <c r="BW781" s="6"/>
      <c r="BX781" s="7"/>
      <c r="BZ781" s="6"/>
      <c r="CA781" s="7"/>
      <c r="CC781" s="6"/>
      <c r="CD781" s="7"/>
      <c r="CF781" s="6"/>
      <c r="CG781" s="7"/>
    </row>
    <row r="782" spans="75:85" ht="12.75">
      <c r="BW782" s="6"/>
      <c r="BX782" s="7"/>
      <c r="BZ782" s="6"/>
      <c r="CA782" s="7"/>
      <c r="CC782" s="6"/>
      <c r="CD782" s="7"/>
      <c r="CF782" s="6"/>
      <c r="CG782" s="7"/>
    </row>
    <row r="783" spans="75:85" ht="12.75">
      <c r="BW783" s="6"/>
      <c r="BX783" s="7"/>
      <c r="BZ783" s="6"/>
      <c r="CA783" s="7"/>
      <c r="CC783" s="6"/>
      <c r="CD783" s="7"/>
      <c r="CF783" s="6"/>
      <c r="CG783" s="7"/>
    </row>
    <row r="784" spans="75:85" ht="12.75">
      <c r="BW784" s="6"/>
      <c r="BX784" s="7"/>
      <c r="BZ784" s="6"/>
      <c r="CA784" s="7"/>
      <c r="CC784" s="6"/>
      <c r="CD784" s="7"/>
      <c r="CF784" s="6"/>
      <c r="CG784" s="7"/>
    </row>
    <row r="785" spans="75:85" ht="12.75">
      <c r="BW785" s="6"/>
      <c r="BX785" s="7"/>
      <c r="BZ785" s="6"/>
      <c r="CA785" s="7"/>
      <c r="CC785" s="6"/>
      <c r="CD785" s="7"/>
      <c r="CF785" s="6"/>
      <c r="CG785" s="7"/>
    </row>
    <row r="786" spans="75:85" ht="12.75">
      <c r="BW786" s="6"/>
      <c r="BX786" s="7"/>
      <c r="BZ786" s="6"/>
      <c r="CA786" s="7"/>
      <c r="CC786" s="6"/>
      <c r="CD786" s="7"/>
      <c r="CF786" s="6"/>
      <c r="CG786" s="7"/>
    </row>
    <row r="787" spans="75:85" ht="12.75">
      <c r="BW787" s="6"/>
      <c r="BX787" s="7"/>
      <c r="BZ787" s="6"/>
      <c r="CA787" s="7"/>
      <c r="CC787" s="6"/>
      <c r="CD787" s="7"/>
      <c r="CF787" s="6"/>
      <c r="CG787" s="7"/>
    </row>
    <row r="788" spans="75:85" ht="12.75">
      <c r="BW788" s="6"/>
      <c r="BX788" s="7"/>
      <c r="BZ788" s="6"/>
      <c r="CA788" s="7"/>
      <c r="CC788" s="6"/>
      <c r="CD788" s="7"/>
      <c r="CF788" s="6"/>
      <c r="CG788" s="7"/>
    </row>
    <row r="789" spans="75:85" ht="12.75">
      <c r="BW789" s="6"/>
      <c r="BX789" s="7"/>
      <c r="BZ789" s="6"/>
      <c r="CA789" s="7"/>
      <c r="CC789" s="6"/>
      <c r="CD789" s="7"/>
      <c r="CF789" s="6"/>
      <c r="CG789" s="7"/>
    </row>
    <row r="790" spans="75:85" ht="12.75">
      <c r="BW790" s="6"/>
      <c r="BX790" s="7"/>
      <c r="BZ790" s="6"/>
      <c r="CA790" s="7"/>
      <c r="CC790" s="6"/>
      <c r="CD790" s="7"/>
      <c r="CF790" s="6"/>
      <c r="CG790" s="7"/>
    </row>
    <row r="791" spans="75:85" ht="12.75">
      <c r="BW791" s="6"/>
      <c r="BX791" s="7"/>
      <c r="BZ791" s="6"/>
      <c r="CA791" s="7"/>
      <c r="CC791" s="6"/>
      <c r="CD791" s="7"/>
      <c r="CF791" s="6"/>
      <c r="CG791" s="7"/>
    </row>
    <row r="792" spans="75:85" ht="12.75">
      <c r="BW792" s="6"/>
      <c r="BX792" s="7"/>
      <c r="BZ792" s="6"/>
      <c r="CA792" s="7"/>
      <c r="CC792" s="6"/>
      <c r="CD792" s="7"/>
      <c r="CF792" s="6"/>
      <c r="CG792" s="7"/>
    </row>
    <row r="793" spans="75:85" ht="12.75">
      <c r="BW793" s="6"/>
      <c r="BX793" s="7"/>
      <c r="BZ793" s="6"/>
      <c r="CA793" s="7"/>
      <c r="CC793" s="6"/>
      <c r="CD793" s="7"/>
      <c r="CF793" s="6"/>
      <c r="CG793" s="7"/>
    </row>
    <row r="794" spans="75:85" ht="12.75">
      <c r="BW794" s="6"/>
      <c r="BX794" s="7"/>
      <c r="BZ794" s="6"/>
      <c r="CA794" s="7"/>
      <c r="CC794" s="6"/>
      <c r="CD794" s="7"/>
      <c r="CF794" s="6"/>
      <c r="CG794" s="7"/>
    </row>
    <row r="795" spans="75:85" ht="12.75">
      <c r="BW795" s="6"/>
      <c r="BX795" s="7"/>
      <c r="BZ795" s="6"/>
      <c r="CA795" s="7"/>
      <c r="CC795" s="6"/>
      <c r="CD795" s="7"/>
      <c r="CF795" s="6"/>
      <c r="CG795" s="7"/>
    </row>
    <row r="796" spans="75:85" ht="12.75">
      <c r="BW796" s="6"/>
      <c r="BX796" s="7"/>
      <c r="BZ796" s="6"/>
      <c r="CA796" s="7"/>
      <c r="CC796" s="6"/>
      <c r="CD796" s="7"/>
      <c r="CF796" s="6"/>
      <c r="CG796" s="7"/>
    </row>
    <row r="797" spans="75:85" ht="12.75">
      <c r="BW797" s="6"/>
      <c r="BX797" s="7"/>
      <c r="BZ797" s="6"/>
      <c r="CA797" s="7"/>
      <c r="CC797" s="6"/>
      <c r="CD797" s="7"/>
      <c r="CF797" s="6"/>
      <c r="CG797" s="7"/>
    </row>
    <row r="798" spans="75:85" ht="12.75">
      <c r="BW798" s="6"/>
      <c r="BX798" s="7"/>
      <c r="BZ798" s="6"/>
      <c r="CA798" s="7"/>
      <c r="CC798" s="6"/>
      <c r="CD798" s="7"/>
      <c r="CF798" s="6"/>
      <c r="CG798" s="7"/>
    </row>
    <row r="799" spans="75:85" ht="12.75">
      <c r="BW799" s="6"/>
      <c r="BX799" s="7"/>
      <c r="BZ799" s="6"/>
      <c r="CA799" s="7"/>
      <c r="CC799" s="6"/>
      <c r="CD799" s="7"/>
      <c r="CF799" s="6"/>
      <c r="CG799" s="7"/>
    </row>
    <row r="800" spans="75:85" ht="12.75">
      <c r="BW800" s="6"/>
      <c r="BX800" s="7"/>
      <c r="BZ800" s="6"/>
      <c r="CA800" s="7"/>
      <c r="CC800" s="6"/>
      <c r="CD800" s="7"/>
      <c r="CF800" s="6"/>
      <c r="CG800" s="7"/>
    </row>
    <row r="801" spans="75:85" ht="12.75">
      <c r="BW801" s="6"/>
      <c r="BX801" s="7"/>
      <c r="BZ801" s="6"/>
      <c r="CA801" s="7"/>
      <c r="CC801" s="6"/>
      <c r="CD801" s="7"/>
      <c r="CF801" s="6"/>
      <c r="CG801" s="7"/>
    </row>
    <row r="802" spans="75:85" ht="12.75">
      <c r="BW802" s="6"/>
      <c r="BX802" s="7"/>
      <c r="BZ802" s="6"/>
      <c r="CA802" s="7"/>
      <c r="CC802" s="6"/>
      <c r="CD802" s="7"/>
      <c r="CF802" s="6"/>
      <c r="CG802" s="7"/>
    </row>
    <row r="803" spans="75:85" ht="12.75">
      <c r="BW803" s="6"/>
      <c r="BX803" s="7"/>
      <c r="BZ803" s="6"/>
      <c r="CA803" s="7"/>
      <c r="CC803" s="6"/>
      <c r="CD803" s="7"/>
      <c r="CF803" s="6"/>
      <c r="CG803" s="7"/>
    </row>
    <row r="804" spans="75:85" ht="12.75">
      <c r="BW804" s="6"/>
      <c r="BX804" s="7"/>
      <c r="BZ804" s="6"/>
      <c r="CA804" s="7"/>
      <c r="CC804" s="6"/>
      <c r="CD804" s="7"/>
      <c r="CF804" s="6"/>
      <c r="CG804" s="7"/>
    </row>
    <row r="805" spans="75:85" ht="12.75">
      <c r="BW805" s="6"/>
      <c r="BX805" s="7"/>
      <c r="BZ805" s="6"/>
      <c r="CA805" s="7"/>
      <c r="CC805" s="6"/>
      <c r="CD805" s="7"/>
      <c r="CF805" s="6"/>
      <c r="CG805" s="7"/>
    </row>
    <row r="806" spans="75:85" ht="12.75">
      <c r="BW806" s="6"/>
      <c r="BX806" s="7"/>
      <c r="BZ806" s="6"/>
      <c r="CA806" s="7"/>
      <c r="CC806" s="6"/>
      <c r="CD806" s="7"/>
      <c r="CF806" s="6"/>
      <c r="CG806" s="7"/>
    </row>
    <row r="807" spans="75:85" ht="12.75">
      <c r="BW807" s="6"/>
      <c r="BX807" s="7"/>
      <c r="BZ807" s="6"/>
      <c r="CA807" s="7"/>
      <c r="CC807" s="6"/>
      <c r="CD807" s="7"/>
      <c r="CF807" s="6"/>
      <c r="CG807" s="7"/>
    </row>
    <row r="808" spans="75:85" ht="12.75">
      <c r="BW808" s="6"/>
      <c r="BX808" s="7"/>
      <c r="BZ808" s="6"/>
      <c r="CA808" s="7"/>
      <c r="CC808" s="6"/>
      <c r="CD808" s="7"/>
      <c r="CF808" s="6"/>
      <c r="CG808" s="7"/>
    </row>
    <row r="809" spans="75:85" ht="12.75">
      <c r="BW809" s="6"/>
      <c r="BX809" s="7"/>
      <c r="BZ809" s="6"/>
      <c r="CA809" s="7"/>
      <c r="CC809" s="6"/>
      <c r="CD809" s="7"/>
      <c r="CF809" s="6"/>
      <c r="CG809" s="7"/>
    </row>
    <row r="810" spans="75:85" ht="12.75">
      <c r="BW810" s="6"/>
      <c r="BX810" s="7"/>
      <c r="BZ810" s="6"/>
      <c r="CA810" s="7"/>
      <c r="CC810" s="6"/>
      <c r="CD810" s="7"/>
      <c r="CF810" s="6"/>
      <c r="CG810" s="7"/>
    </row>
    <row r="811" spans="75:85" ht="12.75">
      <c r="BW811" s="6"/>
      <c r="BX811" s="7"/>
      <c r="BZ811" s="6"/>
      <c r="CA811" s="7"/>
      <c r="CC811" s="6"/>
      <c r="CD811" s="7"/>
      <c r="CF811" s="6"/>
      <c r="CG811" s="7"/>
    </row>
    <row r="812" spans="75:85" ht="12.75">
      <c r="BW812" s="6"/>
      <c r="BX812" s="7"/>
      <c r="BZ812" s="6"/>
      <c r="CA812" s="7"/>
      <c r="CC812" s="6"/>
      <c r="CD812" s="7"/>
      <c r="CF812" s="6"/>
      <c r="CG812" s="7"/>
    </row>
    <row r="813" spans="75:85" ht="12.75">
      <c r="BW813" s="6"/>
      <c r="BX813" s="7"/>
      <c r="BZ813" s="6"/>
      <c r="CA813" s="7"/>
      <c r="CC813" s="6"/>
      <c r="CD813" s="7"/>
      <c r="CF813" s="6"/>
      <c r="CG813" s="7"/>
    </row>
    <row r="814" spans="75:85" ht="12.75">
      <c r="BW814" s="6"/>
      <c r="BX814" s="7"/>
      <c r="BZ814" s="6"/>
      <c r="CA814" s="7"/>
      <c r="CC814" s="6"/>
      <c r="CD814" s="7"/>
      <c r="CF814" s="6"/>
      <c r="CG814" s="7"/>
    </row>
    <row r="815" spans="75:85" ht="12.75">
      <c r="BW815" s="6"/>
      <c r="BX815" s="7"/>
      <c r="BZ815" s="6"/>
      <c r="CA815" s="7"/>
      <c r="CC815" s="6"/>
      <c r="CD815" s="7"/>
      <c r="CF815" s="6"/>
      <c r="CG815" s="7"/>
    </row>
    <row r="816" spans="75:85" ht="12.75">
      <c r="BW816" s="6"/>
      <c r="BX816" s="7"/>
      <c r="BZ816" s="6"/>
      <c r="CA816" s="7"/>
      <c r="CC816" s="6"/>
      <c r="CD816" s="7"/>
      <c r="CF816" s="6"/>
      <c r="CG816" s="7"/>
    </row>
    <row r="817" spans="75:85" ht="12.75">
      <c r="BW817" s="6"/>
      <c r="BX817" s="7"/>
      <c r="BZ817" s="6"/>
      <c r="CA817" s="7"/>
      <c r="CC817" s="6"/>
      <c r="CD817" s="7"/>
      <c r="CF817" s="6"/>
      <c r="CG817" s="7"/>
    </row>
    <row r="818" spans="75:85" ht="12.75">
      <c r="BW818" s="6"/>
      <c r="BX818" s="7"/>
      <c r="BZ818" s="8"/>
      <c r="CA818" s="7"/>
      <c r="CC818" s="8"/>
      <c r="CD818" s="7"/>
      <c r="CF818" s="8"/>
      <c r="CG818" s="7"/>
    </row>
    <row r="819" spans="75:85" ht="12.75">
      <c r="BW819" s="8"/>
      <c r="BX819" s="7"/>
      <c r="BZ819" s="6"/>
      <c r="CA819" s="7"/>
      <c r="CC819" s="6"/>
      <c r="CD819" s="7"/>
      <c r="CF819" s="6"/>
      <c r="CG819" s="7"/>
    </row>
    <row r="820" spans="75:85" ht="12.75">
      <c r="BW820" s="6"/>
      <c r="BX820" s="7"/>
      <c r="BZ820" s="6"/>
      <c r="CA820" s="7"/>
      <c r="CC820" s="6"/>
      <c r="CD820" s="7"/>
      <c r="CF820" s="6"/>
      <c r="CG820" s="7"/>
    </row>
    <row r="821" spans="75:85" ht="12.75">
      <c r="BW821" s="6"/>
      <c r="BX821" s="7"/>
      <c r="BZ821" s="6"/>
      <c r="CA821" s="7"/>
      <c r="CC821" s="6"/>
      <c r="CD821" s="7"/>
      <c r="CF821" s="6"/>
      <c r="CG821" s="7"/>
    </row>
    <row r="822" spans="75:85" ht="12.75">
      <c r="BW822" s="6"/>
      <c r="BX822" s="7"/>
      <c r="BZ822" s="6"/>
      <c r="CA822" s="7"/>
      <c r="CC822" s="6"/>
      <c r="CD822" s="7"/>
      <c r="CF822" s="6"/>
      <c r="CG822" s="7"/>
    </row>
    <row r="823" spans="75:85" ht="12.75">
      <c r="BW823" s="6"/>
      <c r="BX823" s="7"/>
      <c r="BZ823" s="6"/>
      <c r="CA823" s="7"/>
      <c r="CC823" s="6"/>
      <c r="CD823" s="7"/>
      <c r="CF823" s="6"/>
      <c r="CG823" s="7"/>
    </row>
    <row r="824" spans="75:85" ht="12.75">
      <c r="BW824" s="6"/>
      <c r="BX824" s="7"/>
      <c r="BZ824" s="6"/>
      <c r="CA824" s="7"/>
      <c r="CC824" s="6"/>
      <c r="CD824" s="7"/>
      <c r="CF824" s="6"/>
      <c r="CG824" s="7"/>
    </row>
    <row r="825" spans="75:85" ht="12.75">
      <c r="BW825" s="6"/>
      <c r="BX825" s="7"/>
      <c r="BZ825" s="6"/>
      <c r="CA825" s="7"/>
      <c r="CC825" s="6"/>
      <c r="CD825" s="7"/>
      <c r="CF825" s="6"/>
      <c r="CG825" s="7"/>
    </row>
    <row r="826" spans="75:85" ht="12.75">
      <c r="BW826" s="6"/>
      <c r="BX826" s="7"/>
      <c r="BZ826" s="6"/>
      <c r="CA826" s="7"/>
      <c r="CC826" s="6"/>
      <c r="CD826" s="7"/>
      <c r="CF826" s="6"/>
      <c r="CG826" s="7"/>
    </row>
    <row r="827" spans="75:85" ht="12.75">
      <c r="BW827" s="6"/>
      <c r="BX827" s="7"/>
      <c r="BZ827" s="6"/>
      <c r="CA827" s="7"/>
      <c r="CC827" s="6"/>
      <c r="CD827" s="7"/>
      <c r="CF827" s="6"/>
      <c r="CG827" s="7"/>
    </row>
    <row r="828" spans="75:85" ht="12.75">
      <c r="BW828" s="6"/>
      <c r="BX828" s="7"/>
      <c r="BZ828" s="6"/>
      <c r="CA828" s="7"/>
      <c r="CC828" s="6"/>
      <c r="CD828" s="7"/>
      <c r="CF828" s="6"/>
      <c r="CG828" s="7"/>
    </row>
    <row r="829" spans="75:85" ht="12.75">
      <c r="BW829" s="6"/>
      <c r="BX829" s="7"/>
      <c r="BZ829" s="6"/>
      <c r="CA829" s="7"/>
      <c r="CC829" s="6"/>
      <c r="CD829" s="7"/>
      <c r="CF829" s="6"/>
      <c r="CG829" s="7"/>
    </row>
    <row r="830" spans="75:85" ht="12.75">
      <c r="BW830" s="6"/>
      <c r="BX830" s="7"/>
      <c r="BZ830" s="6"/>
      <c r="CA830" s="7"/>
      <c r="CC830" s="6"/>
      <c r="CD830" s="7"/>
      <c r="CF830" s="6"/>
      <c r="CG830" s="7"/>
    </row>
    <row r="831" spans="75:85" ht="12.75">
      <c r="BW831" s="6"/>
      <c r="BX831" s="7"/>
      <c r="BZ831" s="6"/>
      <c r="CA831" s="7"/>
      <c r="CC831" s="6"/>
      <c r="CD831" s="7"/>
      <c r="CF831" s="6"/>
      <c r="CG831" s="7"/>
    </row>
    <row r="832" spans="75:85" ht="12.75">
      <c r="BW832" s="6"/>
      <c r="BX832" s="7"/>
      <c r="BZ832" s="6"/>
      <c r="CA832" s="7"/>
      <c r="CC832" s="6"/>
      <c r="CD832" s="7"/>
      <c r="CF832" s="6"/>
      <c r="CG832" s="7"/>
    </row>
    <row r="833" spans="75:85" ht="12.75">
      <c r="BW833" s="6"/>
      <c r="BX833" s="7"/>
      <c r="BZ833" s="6"/>
      <c r="CA833" s="7"/>
      <c r="CC833" s="6"/>
      <c r="CD833" s="7"/>
      <c r="CF833" s="6"/>
      <c r="CG833" s="7"/>
    </row>
    <row r="834" spans="75:85" ht="12.75">
      <c r="BW834" s="6"/>
      <c r="BX834" s="7"/>
      <c r="BZ834" s="6"/>
      <c r="CA834" s="7"/>
      <c r="CC834" s="6"/>
      <c r="CD834" s="7"/>
      <c r="CF834" s="6"/>
      <c r="CG834" s="7"/>
    </row>
    <row r="835" spans="75:85" ht="12.75">
      <c r="BW835" s="6"/>
      <c r="BX835" s="7"/>
      <c r="BZ835" s="6"/>
      <c r="CA835" s="7"/>
      <c r="CC835" s="6"/>
      <c r="CD835" s="7"/>
      <c r="CF835" s="6"/>
      <c r="CG835" s="7"/>
    </row>
    <row r="836" spans="75:85" ht="12.75">
      <c r="BW836" s="6"/>
      <c r="BX836" s="7"/>
      <c r="BZ836" s="6"/>
      <c r="CA836" s="7"/>
      <c r="CC836" s="6"/>
      <c r="CD836" s="7"/>
      <c r="CF836" s="6"/>
      <c r="CG836" s="7"/>
    </row>
    <row r="837" spans="75:85" ht="12.75">
      <c r="BW837" s="6"/>
      <c r="BX837" s="7"/>
      <c r="BZ837" s="6"/>
      <c r="CA837" s="7"/>
      <c r="CC837" s="6"/>
      <c r="CD837" s="7"/>
      <c r="CF837" s="6"/>
      <c r="CG837" s="7"/>
    </row>
    <row r="838" spans="75:85" ht="12.75">
      <c r="BW838" s="6"/>
      <c r="BX838" s="7"/>
      <c r="BZ838" s="6"/>
      <c r="CA838" s="7"/>
      <c r="CC838" s="6"/>
      <c r="CD838" s="7"/>
      <c r="CF838" s="6"/>
      <c r="CG838" s="7"/>
    </row>
    <row r="839" spans="75:85" ht="12.75">
      <c r="BW839" s="6"/>
      <c r="BX839" s="7"/>
      <c r="BZ839" s="6"/>
      <c r="CA839" s="7"/>
      <c r="CC839" s="6"/>
      <c r="CD839" s="7"/>
      <c r="CF839" s="6"/>
      <c r="CG839" s="7"/>
    </row>
    <row r="840" spans="75:85" ht="12.75">
      <c r="BW840" s="6"/>
      <c r="BX840" s="7"/>
      <c r="BZ840" s="6"/>
      <c r="CA840" s="7"/>
      <c r="CC840" s="6"/>
      <c r="CD840" s="7"/>
      <c r="CF840" s="6"/>
      <c r="CG840" s="7"/>
    </row>
    <row r="841" spans="75:85" ht="12.75">
      <c r="BW841" s="6"/>
      <c r="BX841" s="7"/>
      <c r="BZ841" s="6"/>
      <c r="CA841" s="7"/>
      <c r="CC841" s="6"/>
      <c r="CD841" s="7"/>
      <c r="CF841" s="6"/>
      <c r="CG841" s="7"/>
    </row>
    <row r="842" spans="75:85" ht="12.75">
      <c r="BW842" s="6"/>
      <c r="BX842" s="7"/>
      <c r="BZ842" s="6"/>
      <c r="CA842" s="7"/>
      <c r="CC842" s="6"/>
      <c r="CD842" s="7"/>
      <c r="CF842" s="6"/>
      <c r="CG842" s="7"/>
    </row>
    <row r="843" spans="75:85" ht="12.75">
      <c r="BW843" s="6"/>
      <c r="BX843" s="7"/>
      <c r="BZ843" s="6"/>
      <c r="CA843" s="7"/>
      <c r="CC843" s="6"/>
      <c r="CD843" s="7"/>
      <c r="CF843" s="6"/>
      <c r="CG843" s="7"/>
    </row>
    <row r="844" spans="75:85" ht="12.75">
      <c r="BW844" s="6"/>
      <c r="BX844" s="7"/>
      <c r="BZ844" s="6"/>
      <c r="CA844" s="7"/>
      <c r="CC844" s="6"/>
      <c r="CD844" s="7"/>
      <c r="CF844" s="6"/>
      <c r="CG844" s="7"/>
    </row>
    <row r="845" spans="75:85" ht="12.75">
      <c r="BW845" s="6"/>
      <c r="BX845" s="7"/>
      <c r="BZ845" s="6"/>
      <c r="CA845" s="7"/>
      <c r="CC845" s="6"/>
      <c r="CD845" s="7"/>
      <c r="CF845" s="6"/>
      <c r="CG845" s="7"/>
    </row>
    <row r="846" spans="75:85" ht="12.75">
      <c r="BW846" s="6"/>
      <c r="BX846" s="7"/>
      <c r="BZ846" s="6"/>
      <c r="CA846" s="7"/>
      <c r="CC846" s="6"/>
      <c r="CD846" s="7"/>
      <c r="CF846" s="6"/>
      <c r="CG846" s="7"/>
    </row>
    <row r="847" spans="75:85" ht="12.75">
      <c r="BW847" s="6"/>
      <c r="BX847" s="7"/>
      <c r="BZ847" s="6"/>
      <c r="CA847" s="7"/>
      <c r="CC847" s="6"/>
      <c r="CD847" s="7"/>
      <c r="CF847" s="6"/>
      <c r="CG847" s="7"/>
    </row>
    <row r="848" spans="75:85" ht="12.75">
      <c r="BW848" s="6"/>
      <c r="BX848" s="7"/>
      <c r="BZ848" s="6"/>
      <c r="CA848" s="7"/>
      <c r="CC848" s="6"/>
      <c r="CD848" s="7"/>
      <c r="CF848" s="6"/>
      <c r="CG848" s="7"/>
    </row>
    <row r="849" spans="75:85" ht="12.75">
      <c r="BW849" s="6"/>
      <c r="BX849" s="7"/>
      <c r="BZ849" s="6"/>
      <c r="CA849" s="7"/>
      <c r="CC849" s="6"/>
      <c r="CD849" s="7"/>
      <c r="CF849" s="6"/>
      <c r="CG849" s="7"/>
    </row>
    <row r="850" spans="75:85" ht="12.75">
      <c r="BW850" s="6"/>
      <c r="BX850" s="7"/>
      <c r="BZ850" s="6"/>
      <c r="CA850" s="7"/>
      <c r="CC850" s="6"/>
      <c r="CD850" s="7"/>
      <c r="CF850" s="6"/>
      <c r="CG850" s="7"/>
    </row>
    <row r="851" spans="75:85" ht="12.75">
      <c r="BW851" s="6"/>
      <c r="BX851" s="7"/>
      <c r="BZ851" s="6"/>
      <c r="CA851" s="7"/>
      <c r="CC851" s="6"/>
      <c r="CD851" s="7"/>
      <c r="CF851" s="6"/>
      <c r="CG851" s="7"/>
    </row>
    <row r="852" spans="75:85" ht="12.75">
      <c r="BW852" s="6"/>
      <c r="BX852" s="7"/>
      <c r="BZ852" s="6"/>
      <c r="CA852" s="7"/>
      <c r="CC852" s="6"/>
      <c r="CD852" s="7"/>
      <c r="CF852" s="6"/>
      <c r="CG852" s="7"/>
    </row>
    <row r="853" spans="75:85" ht="12.75">
      <c r="BW853" s="6"/>
      <c r="BX853" s="7"/>
      <c r="BZ853" s="6"/>
      <c r="CA853" s="7"/>
      <c r="CC853" s="6"/>
      <c r="CD853" s="7"/>
      <c r="CF853" s="6"/>
      <c r="CG853" s="7"/>
    </row>
    <row r="854" spans="75:85" ht="12.75">
      <c r="BW854" s="6"/>
      <c r="BX854" s="7"/>
      <c r="BZ854" s="6"/>
      <c r="CA854" s="7"/>
      <c r="CC854" s="6"/>
      <c r="CD854" s="7"/>
      <c r="CF854" s="6"/>
      <c r="CG854" s="7"/>
    </row>
    <row r="855" spans="75:85" ht="12.75">
      <c r="BW855" s="6"/>
      <c r="BX855" s="7"/>
      <c r="BZ855" s="6"/>
      <c r="CA855" s="7"/>
      <c r="CC855" s="6"/>
      <c r="CD855" s="7"/>
      <c r="CF855" s="6"/>
      <c r="CG855" s="7"/>
    </row>
    <row r="856" spans="75:85" ht="12.75">
      <c r="BW856" s="6"/>
      <c r="BX856" s="7"/>
      <c r="BZ856" s="6"/>
      <c r="CA856" s="7"/>
      <c r="CC856" s="6"/>
      <c r="CD856" s="7"/>
      <c r="CF856" s="6"/>
      <c r="CG856" s="7"/>
    </row>
    <row r="857" spans="75:85" ht="12.75">
      <c r="BW857" s="6"/>
      <c r="BX857" s="7"/>
      <c r="BZ857" s="6"/>
      <c r="CA857" s="7"/>
      <c r="CC857" s="6"/>
      <c r="CD857" s="7"/>
      <c r="CF857" s="6"/>
      <c r="CG857" s="7"/>
    </row>
    <row r="858" spans="75:85" ht="12.75">
      <c r="BW858" s="6"/>
      <c r="BX858" s="7"/>
      <c r="BZ858" s="6"/>
      <c r="CA858" s="7"/>
      <c r="CC858" s="6"/>
      <c r="CD858" s="7"/>
      <c r="CF858" s="6"/>
      <c r="CG858" s="7"/>
    </row>
    <row r="859" spans="75:85" ht="12.75">
      <c r="BW859" s="6"/>
      <c r="BX859" s="7"/>
      <c r="BZ859" s="6"/>
      <c r="CA859" s="7"/>
      <c r="CC859" s="6"/>
      <c r="CD859" s="7"/>
      <c r="CF859" s="6"/>
      <c r="CG859" s="7"/>
    </row>
    <row r="860" spans="75:85" ht="12.75">
      <c r="BW860" s="6"/>
      <c r="BX860" s="7"/>
      <c r="BZ860" s="6"/>
      <c r="CA860" s="7"/>
      <c r="CC860" s="6"/>
      <c r="CD860" s="7"/>
      <c r="CF860" s="6"/>
      <c r="CG860" s="7"/>
    </row>
    <row r="861" spans="75:85" ht="12.75">
      <c r="BW861" s="6"/>
      <c r="BX861" s="7"/>
      <c r="BZ861" s="6"/>
      <c r="CA861" s="7"/>
      <c r="CC861" s="6"/>
      <c r="CD861" s="7"/>
      <c r="CF861" s="6"/>
      <c r="CG861" s="7"/>
    </row>
    <row r="862" spans="75:85" ht="12.75">
      <c r="BW862" s="6"/>
      <c r="BX862" s="7"/>
      <c r="BZ862" s="6"/>
      <c r="CA862" s="7"/>
      <c r="CC862" s="6"/>
      <c r="CD862" s="7"/>
      <c r="CF862" s="6"/>
      <c r="CG862" s="7"/>
    </row>
    <row r="863" spans="75:85" ht="12.75">
      <c r="BW863" s="6"/>
      <c r="BX863" s="7"/>
      <c r="BZ863" s="6"/>
      <c r="CA863" s="7"/>
      <c r="CC863" s="6"/>
      <c r="CD863" s="7"/>
      <c r="CF863" s="6"/>
      <c r="CG863" s="7"/>
    </row>
    <row r="864" spans="75:85" ht="12.75">
      <c r="BW864" s="6"/>
      <c r="BX864" s="7"/>
      <c r="BZ864" s="6"/>
      <c r="CA864" s="7"/>
      <c r="CC864" s="6"/>
      <c r="CD864" s="7"/>
      <c r="CF864" s="6"/>
      <c r="CG864" s="7"/>
    </row>
    <row r="865" spans="75:85" ht="12.75">
      <c r="BW865" s="6"/>
      <c r="BX865" s="7"/>
      <c r="BZ865" s="6"/>
      <c r="CA865" s="7"/>
      <c r="CC865" s="6"/>
      <c r="CD865" s="7"/>
      <c r="CF865" s="6"/>
      <c r="CG865" s="7"/>
    </row>
    <row r="866" spans="75:85" ht="12.75">
      <c r="BW866" s="6"/>
      <c r="BX866" s="7"/>
      <c r="BZ866" s="6"/>
      <c r="CA866" s="7"/>
      <c r="CC866" s="6"/>
      <c r="CD866" s="7"/>
      <c r="CF866" s="6"/>
      <c r="CG866" s="7"/>
    </row>
    <row r="867" spans="75:85" ht="12.75">
      <c r="BW867" s="6"/>
      <c r="BX867" s="7"/>
      <c r="BZ867" s="6"/>
      <c r="CA867" s="7"/>
      <c r="CC867" s="6"/>
      <c r="CD867" s="7"/>
      <c r="CF867" s="6"/>
      <c r="CG867" s="7"/>
    </row>
    <row r="868" spans="75:85" ht="12.75">
      <c r="BW868" s="6"/>
      <c r="BX868" s="7"/>
      <c r="BZ868" s="6"/>
      <c r="CA868" s="7"/>
      <c r="CC868" s="6"/>
      <c r="CD868" s="7"/>
      <c r="CF868" s="6"/>
      <c r="CG868" s="7"/>
    </row>
    <row r="869" spans="75:85" ht="12.75">
      <c r="BW869" s="6"/>
      <c r="BX869" s="7"/>
      <c r="BZ869" s="6"/>
      <c r="CA869" s="7"/>
      <c r="CC869" s="6"/>
      <c r="CD869" s="7"/>
      <c r="CF869" s="6"/>
      <c r="CG869" s="7"/>
    </row>
    <row r="870" spans="75:85" ht="12.75">
      <c r="BW870" s="6"/>
      <c r="BX870" s="7"/>
      <c r="BZ870" s="6"/>
      <c r="CA870" s="7"/>
      <c r="CC870" s="6"/>
      <c r="CD870" s="7"/>
      <c r="CF870" s="6"/>
      <c r="CG870" s="7"/>
    </row>
    <row r="871" spans="75:85" ht="12.75">
      <c r="BW871" s="6"/>
      <c r="BX871" s="7"/>
      <c r="BZ871" s="6"/>
      <c r="CA871" s="7"/>
      <c r="CC871" s="6"/>
      <c r="CD871" s="7"/>
      <c r="CF871" s="6"/>
      <c r="CG871" s="7"/>
    </row>
    <row r="872" spans="75:85" ht="12.75">
      <c r="BW872" s="6"/>
      <c r="BX872" s="7"/>
      <c r="BZ872" s="6"/>
      <c r="CA872" s="7"/>
      <c r="CC872" s="6"/>
      <c r="CD872" s="7"/>
      <c r="CF872" s="6"/>
      <c r="CG872" s="7"/>
    </row>
    <row r="873" spans="75:85" ht="12.75">
      <c r="BW873" s="6"/>
      <c r="BX873" s="7"/>
      <c r="BZ873" s="6"/>
      <c r="CA873" s="7"/>
      <c r="CC873" s="6"/>
      <c r="CD873" s="7"/>
      <c r="CF873" s="6"/>
      <c r="CG873" s="7"/>
    </row>
    <row r="874" spans="75:85" ht="12.75">
      <c r="BW874" s="6"/>
      <c r="BX874" s="7"/>
      <c r="BZ874" s="6"/>
      <c r="CA874" s="7"/>
      <c r="CC874" s="6"/>
      <c r="CD874" s="7"/>
      <c r="CF874" s="6"/>
      <c r="CG874" s="7"/>
    </row>
    <row r="875" spans="75:85" ht="12.75">
      <c r="BW875" s="6"/>
      <c r="BX875" s="7"/>
      <c r="BZ875" s="6"/>
      <c r="CA875" s="7"/>
      <c r="CC875" s="6"/>
      <c r="CD875" s="7"/>
      <c r="CF875" s="6"/>
      <c r="CG875" s="7"/>
    </row>
    <row r="876" spans="75:85" ht="12.75">
      <c r="BW876" s="6"/>
      <c r="BX876" s="7"/>
      <c r="BZ876" s="6"/>
      <c r="CA876" s="7"/>
      <c r="CC876" s="6"/>
      <c r="CD876" s="7"/>
      <c r="CF876" s="6"/>
      <c r="CG876" s="7"/>
    </row>
    <row r="877" spans="75:85" ht="12.75">
      <c r="BW877" s="6"/>
      <c r="BX877" s="7"/>
      <c r="BZ877" s="6"/>
      <c r="CA877" s="7"/>
      <c r="CC877" s="6"/>
      <c r="CD877" s="7"/>
      <c r="CF877" s="6"/>
      <c r="CG877" s="7"/>
    </row>
    <row r="878" spans="75:85" ht="12.75">
      <c r="BW878" s="6"/>
      <c r="BX878" s="7"/>
      <c r="BZ878" s="6"/>
      <c r="CA878" s="7"/>
      <c r="CC878" s="6"/>
      <c r="CD878" s="7"/>
      <c r="CF878" s="6"/>
      <c r="CG878" s="7"/>
    </row>
    <row r="879" spans="75:85" ht="12.75">
      <c r="BW879" s="6"/>
      <c r="BX879" s="7"/>
      <c r="BZ879" s="6"/>
      <c r="CA879" s="7"/>
      <c r="CC879" s="6"/>
      <c r="CD879" s="7"/>
      <c r="CF879" s="6"/>
      <c r="CG879" s="7"/>
    </row>
    <row r="880" spans="75:85" ht="12.75">
      <c r="BW880" s="6"/>
      <c r="BX880" s="7"/>
      <c r="BZ880" s="6"/>
      <c r="CA880" s="7"/>
      <c r="CC880" s="6"/>
      <c r="CD880" s="7"/>
      <c r="CF880" s="6"/>
      <c r="CG880" s="7"/>
    </row>
    <row r="881" spans="75:85" ht="12.75">
      <c r="BW881" s="6"/>
      <c r="BX881" s="7"/>
      <c r="BZ881" s="6"/>
      <c r="CA881" s="7"/>
      <c r="CC881" s="6"/>
      <c r="CD881" s="7"/>
      <c r="CF881" s="6"/>
      <c r="CG881" s="7"/>
    </row>
    <row r="882" spans="75:85" ht="12.75">
      <c r="BW882" s="6"/>
      <c r="BX882" s="7"/>
      <c r="BZ882" s="6"/>
      <c r="CA882" s="7"/>
      <c r="CC882" s="6"/>
      <c r="CD882" s="7"/>
      <c r="CF882" s="6"/>
      <c r="CG882" s="7"/>
    </row>
    <row r="883" spans="75:85" ht="12.75">
      <c r="BW883" s="6"/>
      <c r="BX883" s="7"/>
      <c r="BZ883" s="6"/>
      <c r="CA883" s="7"/>
      <c r="CC883" s="6"/>
      <c r="CD883" s="7"/>
      <c r="CF883" s="6"/>
      <c r="CG883" s="7"/>
    </row>
    <row r="884" spans="75:85" ht="12.75">
      <c r="BW884" s="6"/>
      <c r="BX884" s="7"/>
      <c r="BZ884" s="6"/>
      <c r="CA884" s="7"/>
      <c r="CC884" s="6"/>
      <c r="CD884" s="7"/>
      <c r="CF884" s="6"/>
      <c r="CG884" s="7"/>
    </row>
    <row r="885" spans="75:85" ht="12.75">
      <c r="BW885" s="6"/>
      <c r="BX885" s="7"/>
      <c r="BZ885" s="6"/>
      <c r="CA885" s="7"/>
      <c r="CC885" s="6"/>
      <c r="CD885" s="7"/>
      <c r="CF885" s="6"/>
      <c r="CG885" s="7"/>
    </row>
    <row r="886" spans="75:85" ht="12.75">
      <c r="BW886" s="6"/>
      <c r="BX886" s="7"/>
      <c r="BZ886" s="6"/>
      <c r="CA886" s="7"/>
      <c r="CC886" s="6"/>
      <c r="CD886" s="7"/>
      <c r="CF886" s="6"/>
      <c r="CG886" s="7"/>
    </row>
    <row r="887" spans="75:85" ht="12.75">
      <c r="BW887" s="6"/>
      <c r="BX887" s="7"/>
      <c r="BZ887" s="6"/>
      <c r="CA887" s="7"/>
      <c r="CC887" s="6"/>
      <c r="CD887" s="7"/>
      <c r="CF887" s="6"/>
      <c r="CG887" s="7"/>
    </row>
    <row r="888" spans="75:85" ht="12.75">
      <c r="BW888" s="6"/>
      <c r="BX888" s="7"/>
      <c r="BZ888" s="6"/>
      <c r="CA888" s="7"/>
      <c r="CC888" s="6"/>
      <c r="CD888" s="7"/>
      <c r="CF888" s="6"/>
      <c r="CG888" s="7"/>
    </row>
    <row r="889" spans="75:85" ht="12.75">
      <c r="BW889" s="6"/>
      <c r="BX889" s="7"/>
      <c r="BZ889" s="6"/>
      <c r="CA889" s="7"/>
      <c r="CC889" s="6"/>
      <c r="CD889" s="7"/>
      <c r="CF889" s="6"/>
      <c r="CG889" s="7"/>
    </row>
    <row r="890" spans="75:85" ht="12.75">
      <c r="BW890" s="6"/>
      <c r="BX890" s="7"/>
      <c r="BZ890" s="6"/>
      <c r="CA890" s="7"/>
      <c r="CC890" s="6"/>
      <c r="CD890" s="7"/>
      <c r="CF890" s="6"/>
      <c r="CG890" s="7"/>
    </row>
    <row r="891" spans="75:85" ht="12.75">
      <c r="BW891" s="6"/>
      <c r="BX891" s="7"/>
      <c r="BZ891" s="6"/>
      <c r="CA891" s="7"/>
      <c r="CC891" s="6"/>
      <c r="CD891" s="7"/>
      <c r="CF891" s="6"/>
      <c r="CG891" s="7"/>
    </row>
    <row r="892" spans="75:85" ht="12.75">
      <c r="BW892" s="6"/>
      <c r="BX892" s="7"/>
      <c r="BZ892" s="6"/>
      <c r="CA892" s="7"/>
      <c r="CC892" s="6"/>
      <c r="CD892" s="7"/>
      <c r="CF892" s="6"/>
      <c r="CG892" s="7"/>
    </row>
    <row r="893" spans="75:85" ht="12.75">
      <c r="BW893" s="6"/>
      <c r="BX893" s="7"/>
      <c r="BZ893" s="6"/>
      <c r="CA893" s="7"/>
      <c r="CC893" s="6"/>
      <c r="CD893" s="7"/>
      <c r="CF893" s="6"/>
      <c r="CG893" s="7"/>
    </row>
    <row r="894" spans="75:85" ht="12.75">
      <c r="BW894" s="6"/>
      <c r="BX894" s="7"/>
      <c r="BZ894" s="6"/>
      <c r="CA894" s="7"/>
      <c r="CC894" s="6"/>
      <c r="CD894" s="7"/>
      <c r="CF894" s="6"/>
      <c r="CG894" s="7"/>
    </row>
    <row r="895" spans="75:85" ht="12.75">
      <c r="BW895" s="6"/>
      <c r="BX895" s="7"/>
      <c r="BZ895" s="6"/>
      <c r="CA895" s="7"/>
      <c r="CC895" s="6"/>
      <c r="CD895" s="7"/>
      <c r="CF895" s="6"/>
      <c r="CG895" s="7"/>
    </row>
    <row r="896" spans="75:85" ht="12.75">
      <c r="BW896" s="6"/>
      <c r="BX896" s="7"/>
      <c r="BZ896" s="6"/>
      <c r="CA896" s="7"/>
      <c r="CC896" s="6"/>
      <c r="CD896" s="7"/>
      <c r="CF896" s="6"/>
      <c r="CG896" s="7"/>
    </row>
    <row r="897" spans="75:85" ht="12.75">
      <c r="BW897" s="6"/>
      <c r="BX897" s="7"/>
      <c r="BZ897" s="6"/>
      <c r="CA897" s="7"/>
      <c r="CC897" s="6"/>
      <c r="CD897" s="7"/>
      <c r="CF897" s="6"/>
      <c r="CG897" s="7"/>
    </row>
    <row r="898" spans="75:85" ht="12.75">
      <c r="BW898" s="6"/>
      <c r="BX898" s="7"/>
      <c r="BZ898" s="6"/>
      <c r="CA898" s="7"/>
      <c r="CC898" s="6"/>
      <c r="CD898" s="7"/>
      <c r="CF898" s="6"/>
      <c r="CG898" s="7"/>
    </row>
    <row r="899" spans="75:85" ht="12.75">
      <c r="BW899" s="6"/>
      <c r="BX899" s="7"/>
      <c r="BZ899" s="6"/>
      <c r="CA899" s="7"/>
      <c r="CC899" s="6"/>
      <c r="CD899" s="7"/>
      <c r="CF899" s="6"/>
      <c r="CG899" s="7"/>
    </row>
    <row r="900" spans="75:85" ht="12.75">
      <c r="BW900" s="6"/>
      <c r="BX900" s="7"/>
      <c r="BZ900" s="6"/>
      <c r="CA900" s="7"/>
      <c r="CC900" s="6"/>
      <c r="CD900" s="7"/>
      <c r="CF900" s="6"/>
      <c r="CG900" s="7"/>
    </row>
    <row r="901" spans="75:85" ht="12.75">
      <c r="BW901" s="6"/>
      <c r="BX901" s="7"/>
      <c r="BZ901" s="6"/>
      <c r="CA901" s="7"/>
      <c r="CC901" s="6"/>
      <c r="CD901" s="7"/>
      <c r="CF901" s="6"/>
      <c r="CG901" s="7"/>
    </row>
    <row r="902" spans="75:85" ht="12.75">
      <c r="BW902" s="6"/>
      <c r="BX902" s="7"/>
      <c r="BZ902" s="6"/>
      <c r="CA902" s="7"/>
      <c r="CC902" s="6"/>
      <c r="CD902" s="7"/>
      <c r="CF902" s="6"/>
      <c r="CG902" s="7"/>
    </row>
    <row r="903" spans="75:85" ht="12.75">
      <c r="BW903" s="6"/>
      <c r="BX903" s="7"/>
      <c r="BZ903" s="6"/>
      <c r="CA903" s="7"/>
      <c r="CC903" s="6"/>
      <c r="CD903" s="7"/>
      <c r="CF903" s="6"/>
      <c r="CG903" s="7"/>
    </row>
    <row r="904" spans="75:85" ht="12.75">
      <c r="BW904" s="6"/>
      <c r="BX904" s="7"/>
      <c r="BZ904" s="6"/>
      <c r="CA904" s="7"/>
      <c r="CC904" s="6"/>
      <c r="CD904" s="7"/>
      <c r="CF904" s="6"/>
      <c r="CG904" s="7"/>
    </row>
    <row r="905" spans="75:85" ht="12.75">
      <c r="BW905" s="6"/>
      <c r="BX905" s="7"/>
      <c r="BZ905" s="6"/>
      <c r="CA905" s="7"/>
      <c r="CC905" s="6"/>
      <c r="CD905" s="7"/>
      <c r="CF905" s="6"/>
      <c r="CG905" s="7"/>
    </row>
    <row r="906" spans="75:85" ht="12.75">
      <c r="BW906" s="6"/>
      <c r="BX906" s="7"/>
      <c r="BZ906" s="6"/>
      <c r="CA906" s="7"/>
      <c r="CC906" s="6"/>
      <c r="CD906" s="7"/>
      <c r="CF906" s="6"/>
      <c r="CG906" s="7"/>
    </row>
    <row r="907" spans="75:85" ht="12.75">
      <c r="BW907" s="6"/>
      <c r="BX907" s="7"/>
      <c r="BZ907" s="6"/>
      <c r="CA907" s="7"/>
      <c r="CC907" s="6"/>
      <c r="CD907" s="7"/>
      <c r="CF907" s="6"/>
      <c r="CG907" s="7"/>
    </row>
    <row r="908" spans="75:85" ht="12.75">
      <c r="BW908" s="6"/>
      <c r="BX908" s="7"/>
      <c r="BZ908" s="6"/>
      <c r="CA908" s="7"/>
      <c r="CC908" s="6"/>
      <c r="CD908" s="7"/>
      <c r="CF908" s="6"/>
      <c r="CG908" s="7"/>
    </row>
    <row r="909" spans="75:85" ht="12.75">
      <c r="BW909" s="6"/>
      <c r="BX909" s="7"/>
      <c r="BZ909" s="6"/>
      <c r="CA909" s="7"/>
      <c r="CC909" s="6"/>
      <c r="CD909" s="7"/>
      <c r="CF909" s="6"/>
      <c r="CG909" s="7"/>
    </row>
    <row r="910" spans="75:85" ht="12.75">
      <c r="BW910" s="6"/>
      <c r="BX910" s="7"/>
      <c r="BZ910" s="6"/>
      <c r="CA910" s="7"/>
      <c r="CC910" s="6"/>
      <c r="CD910" s="7"/>
      <c r="CF910" s="6"/>
      <c r="CG910" s="7"/>
    </row>
    <row r="911" spans="75:85" ht="12.75">
      <c r="BW911" s="6"/>
      <c r="BX911" s="7"/>
      <c r="BZ911" s="6"/>
      <c r="CA911" s="7"/>
      <c r="CC911" s="6"/>
      <c r="CD911" s="7"/>
      <c r="CF911" s="6"/>
      <c r="CG911" s="7"/>
    </row>
    <row r="912" spans="75:85" ht="12.75">
      <c r="BW912" s="6"/>
      <c r="BX912" s="7"/>
      <c r="BZ912" s="6"/>
      <c r="CA912" s="7"/>
      <c r="CC912" s="6"/>
      <c r="CD912" s="7"/>
      <c r="CF912" s="6"/>
      <c r="CG912" s="7"/>
    </row>
    <row r="913" spans="75:85" ht="12.75">
      <c r="BW913" s="6"/>
      <c r="BX913" s="7"/>
      <c r="BZ913" s="6"/>
      <c r="CA913" s="7"/>
      <c r="CC913" s="6"/>
      <c r="CD913" s="7"/>
      <c r="CF913" s="6"/>
      <c r="CG913" s="7"/>
    </row>
    <row r="914" spans="75:85" ht="12.75">
      <c r="BW914" s="6"/>
      <c r="BX914" s="7"/>
      <c r="BZ914" s="6"/>
      <c r="CA914" s="7"/>
      <c r="CC914" s="6"/>
      <c r="CD914" s="7"/>
      <c r="CF914" s="6"/>
      <c r="CG914" s="7"/>
    </row>
    <row r="915" spans="75:85" ht="12.75">
      <c r="BW915" s="6"/>
      <c r="BX915" s="7"/>
      <c r="BZ915" s="6"/>
      <c r="CA915" s="7"/>
      <c r="CC915" s="6"/>
      <c r="CD915" s="7"/>
      <c r="CF915" s="6"/>
      <c r="CG915" s="7"/>
    </row>
    <row r="916" spans="75:85" ht="12.75">
      <c r="BW916" s="6"/>
      <c r="BX916" s="7"/>
      <c r="BZ916" s="6"/>
      <c r="CA916" s="7"/>
      <c r="CC916" s="6"/>
      <c r="CD916" s="7"/>
      <c r="CF916" s="6"/>
      <c r="CG916" s="7"/>
    </row>
    <row r="917" spans="75:85" ht="12.75">
      <c r="BW917" s="6"/>
      <c r="BX917" s="7"/>
      <c r="BZ917" s="6"/>
      <c r="CA917" s="7"/>
      <c r="CC917" s="6"/>
      <c r="CD917" s="7"/>
      <c r="CF917" s="6"/>
      <c r="CG917" s="7"/>
    </row>
    <row r="918" spans="75:85" ht="12.75">
      <c r="BW918" s="6"/>
      <c r="BX918" s="7"/>
      <c r="BZ918" s="6"/>
      <c r="CA918" s="7"/>
      <c r="CC918" s="6"/>
      <c r="CD918" s="7"/>
      <c r="CF918" s="6"/>
      <c r="CG918" s="7"/>
    </row>
    <row r="919" spans="75:85" ht="12.75">
      <c r="BW919" s="6"/>
      <c r="BX919" s="7"/>
      <c r="BZ919" s="6"/>
      <c r="CA919" s="7"/>
      <c r="CC919" s="6"/>
      <c r="CD919" s="7"/>
      <c r="CF919" s="6"/>
      <c r="CG919" s="7"/>
    </row>
    <row r="920" spans="75:85" ht="12.75">
      <c r="BW920" s="6"/>
      <c r="BX920" s="7"/>
      <c r="BZ920" s="6"/>
      <c r="CA920" s="7"/>
      <c r="CC920" s="6"/>
      <c r="CD920" s="7"/>
      <c r="CF920" s="6"/>
      <c r="CG920" s="7"/>
    </row>
    <row r="921" spans="75:85" ht="12.75">
      <c r="BW921" s="6"/>
      <c r="BX921" s="7"/>
      <c r="BZ921" s="6"/>
      <c r="CA921" s="7"/>
      <c r="CC921" s="6"/>
      <c r="CD921" s="7"/>
      <c r="CF921" s="6"/>
      <c r="CG921" s="7"/>
    </row>
    <row r="922" spans="75:85" ht="12.75">
      <c r="BW922" s="6"/>
      <c r="BX922" s="7"/>
      <c r="BZ922" s="6"/>
      <c r="CA922" s="7"/>
      <c r="CC922" s="6"/>
      <c r="CD922" s="7"/>
      <c r="CF922" s="6"/>
      <c r="CG922" s="7"/>
    </row>
    <row r="923" spans="75:85" ht="12.75">
      <c r="BW923" s="6"/>
      <c r="BX923" s="7"/>
      <c r="BZ923" s="6"/>
      <c r="CA923" s="7"/>
      <c r="CC923" s="6"/>
      <c r="CD923" s="7"/>
      <c r="CF923" s="6"/>
      <c r="CG923" s="7"/>
    </row>
    <row r="924" spans="75:85" ht="12.75">
      <c r="BW924" s="6"/>
      <c r="BX924" s="7"/>
      <c r="BZ924" s="6"/>
      <c r="CA924" s="7"/>
      <c r="CC924" s="6"/>
      <c r="CD924" s="7"/>
      <c r="CF924" s="6"/>
      <c r="CG924" s="7"/>
    </row>
    <row r="925" spans="75:85" ht="12.75">
      <c r="BW925" s="6"/>
      <c r="BX925" s="7"/>
      <c r="BZ925" s="6"/>
      <c r="CA925" s="7"/>
      <c r="CC925" s="6"/>
      <c r="CD925" s="7"/>
      <c r="CF925" s="6"/>
      <c r="CG925" s="7"/>
    </row>
    <row r="926" spans="75:85" ht="12.75">
      <c r="BW926" s="6"/>
      <c r="BX926" s="7"/>
      <c r="BZ926" s="6"/>
      <c r="CA926" s="7"/>
      <c r="CC926" s="6"/>
      <c r="CD926" s="7"/>
      <c r="CF926" s="6"/>
      <c r="CG926" s="7"/>
    </row>
    <row r="927" spans="75:85" ht="12.75">
      <c r="BW927" s="6"/>
      <c r="BX927" s="7"/>
      <c r="BZ927" s="6"/>
      <c r="CA927" s="7"/>
      <c r="CC927" s="6"/>
      <c r="CD927" s="7"/>
      <c r="CF927" s="6"/>
      <c r="CG927" s="7"/>
    </row>
    <row r="928" spans="75:85" ht="12.75">
      <c r="BW928" s="6"/>
      <c r="BX928" s="7"/>
      <c r="BZ928" s="6"/>
      <c r="CA928" s="7"/>
      <c r="CC928" s="6"/>
      <c r="CD928" s="7"/>
      <c r="CF928" s="6"/>
      <c r="CG928" s="7"/>
    </row>
    <row r="929" spans="75:85" ht="12.75">
      <c r="BW929" s="6"/>
      <c r="BX929" s="7"/>
      <c r="BZ929" s="6"/>
      <c r="CA929" s="7"/>
      <c r="CC929" s="6"/>
      <c r="CD929" s="7"/>
      <c r="CF929" s="6"/>
      <c r="CG929" s="7"/>
    </row>
    <row r="930" spans="75:85" ht="12.75">
      <c r="BW930" s="6"/>
      <c r="BX930" s="7"/>
      <c r="BZ930" s="6"/>
      <c r="CA930" s="7"/>
      <c r="CC930" s="6"/>
      <c r="CD930" s="7"/>
      <c r="CF930" s="6"/>
      <c r="CG930" s="7"/>
    </row>
    <row r="931" spans="75:85" ht="12.75">
      <c r="BW931" s="6"/>
      <c r="BX931" s="7"/>
      <c r="BZ931" s="6"/>
      <c r="CA931" s="7"/>
      <c r="CC931" s="6"/>
      <c r="CD931" s="7"/>
      <c r="CF931" s="6"/>
      <c r="CG931" s="7"/>
    </row>
    <row r="932" spans="75:85" ht="12.75">
      <c r="BW932" s="6"/>
      <c r="BX932" s="7"/>
      <c r="BZ932" s="6"/>
      <c r="CA932" s="7"/>
      <c r="CC932" s="6"/>
      <c r="CD932" s="7"/>
      <c r="CF932" s="6"/>
      <c r="CG932" s="7"/>
    </row>
    <row r="933" spans="75:85" ht="12.75">
      <c r="BW933" s="6"/>
      <c r="BX933" s="7"/>
      <c r="BZ933" s="6"/>
      <c r="CA933" s="7"/>
      <c r="CC933" s="6"/>
      <c r="CD933" s="7"/>
      <c r="CF933" s="6"/>
      <c r="CG933" s="7"/>
    </row>
    <row r="934" spans="75:85" ht="12.75">
      <c r="BW934" s="6"/>
      <c r="BX934" s="7"/>
      <c r="BZ934" s="6"/>
      <c r="CA934" s="7"/>
      <c r="CC934" s="6"/>
      <c r="CD934" s="7"/>
      <c r="CF934" s="6"/>
      <c r="CG934" s="7"/>
    </row>
    <row r="935" spans="75:85" ht="12.75">
      <c r="BW935" s="6"/>
      <c r="BX935" s="7"/>
      <c r="BZ935" s="6"/>
      <c r="CA935" s="7"/>
      <c r="CC935" s="6"/>
      <c r="CD935" s="7"/>
      <c r="CF935" s="6"/>
      <c r="CG935" s="7"/>
    </row>
    <row r="936" spans="75:85" ht="12.75">
      <c r="BW936" s="6"/>
      <c r="BX936" s="7"/>
      <c r="BZ936" s="6"/>
      <c r="CA936" s="7"/>
      <c r="CC936" s="6"/>
      <c r="CD936" s="7"/>
      <c r="CF936" s="6"/>
      <c r="CG936" s="7"/>
    </row>
    <row r="937" spans="75:85" ht="12.75">
      <c r="BW937" s="6"/>
      <c r="BX937" s="7"/>
      <c r="BZ937" s="6"/>
      <c r="CA937" s="7"/>
      <c r="CC937" s="6"/>
      <c r="CD937" s="7"/>
      <c r="CF937" s="6"/>
      <c r="CG937" s="7"/>
    </row>
    <row r="938" spans="75:85" ht="12.75">
      <c r="BW938" s="6"/>
      <c r="BX938" s="7"/>
      <c r="BZ938" s="6"/>
      <c r="CA938" s="7"/>
      <c r="CC938" s="6"/>
      <c r="CD938" s="7"/>
      <c r="CF938" s="6"/>
      <c r="CG938" s="7"/>
    </row>
    <row r="939" spans="75:85" ht="12.75">
      <c r="BW939" s="6"/>
      <c r="BX939" s="7"/>
      <c r="BZ939" s="6"/>
      <c r="CA939" s="7"/>
      <c r="CC939" s="6"/>
      <c r="CD939" s="7"/>
      <c r="CF939" s="6"/>
      <c r="CG939" s="7"/>
    </row>
    <row r="940" spans="75:85" ht="12.75">
      <c r="BW940" s="6"/>
      <c r="BX940" s="7"/>
      <c r="BZ940" s="6"/>
      <c r="CA940" s="7"/>
      <c r="CC940" s="6"/>
      <c r="CD940" s="7"/>
      <c r="CF940" s="6"/>
      <c r="CG940" s="7"/>
    </row>
    <row r="941" spans="75:85" ht="12.75">
      <c r="BW941" s="6"/>
      <c r="BX941" s="7"/>
      <c r="BZ941" s="6"/>
      <c r="CA941" s="7"/>
      <c r="CC941" s="6"/>
      <c r="CD941" s="7"/>
      <c r="CF941" s="6"/>
      <c r="CG941" s="7"/>
    </row>
    <row r="942" spans="75:85" ht="12.75">
      <c r="BW942" s="6"/>
      <c r="BX942" s="7"/>
      <c r="BZ942" s="6"/>
      <c r="CA942" s="7"/>
      <c r="CC942" s="6"/>
      <c r="CD942" s="7"/>
      <c r="CF942" s="6"/>
      <c r="CG942" s="7"/>
    </row>
    <row r="943" spans="75:85" ht="12.75">
      <c r="BW943" s="6"/>
      <c r="BX943" s="7"/>
      <c r="BZ943" s="6"/>
      <c r="CA943" s="7"/>
      <c r="CC943" s="6"/>
      <c r="CD943" s="7"/>
      <c r="CF943" s="6"/>
      <c r="CG943" s="7"/>
    </row>
    <row r="944" spans="75:85" ht="12.75">
      <c r="BW944" s="6"/>
      <c r="BX944" s="7"/>
      <c r="BZ944" s="6"/>
      <c r="CA944" s="7"/>
      <c r="CC944" s="6"/>
      <c r="CD944" s="7"/>
      <c r="CF944" s="6"/>
      <c r="CG944" s="7"/>
    </row>
    <row r="945" spans="75:85" ht="12.75">
      <c r="BW945" s="6"/>
      <c r="BX945" s="7"/>
      <c r="BZ945" s="6"/>
      <c r="CA945" s="7"/>
      <c r="CC945" s="6"/>
      <c r="CD945" s="7"/>
      <c r="CF945" s="6"/>
      <c r="CG945" s="7"/>
    </row>
    <row r="946" spans="75:85" ht="12.75">
      <c r="BW946" s="6"/>
      <c r="BX946" s="7"/>
      <c r="BZ946" s="6"/>
      <c r="CA946" s="7"/>
      <c r="CC946" s="6"/>
      <c r="CD946" s="7"/>
      <c r="CF946" s="6"/>
      <c r="CG946" s="7"/>
    </row>
    <row r="947" spans="75:85" ht="12.75">
      <c r="BW947" s="6"/>
      <c r="BX947" s="7"/>
      <c r="BZ947" s="6"/>
      <c r="CA947" s="7"/>
      <c r="CC947" s="6"/>
      <c r="CD947" s="7"/>
      <c r="CF947" s="6"/>
      <c r="CG947" s="7"/>
    </row>
    <row r="948" spans="75:85" ht="12.75">
      <c r="BW948" s="6"/>
      <c r="BX948" s="7"/>
      <c r="BZ948" s="6"/>
      <c r="CA948" s="7"/>
      <c r="CC948" s="6"/>
      <c r="CD948" s="7"/>
      <c r="CF948" s="6"/>
      <c r="CG948" s="7"/>
    </row>
    <row r="949" spans="75:85" ht="12.75">
      <c r="BW949" s="6"/>
      <c r="BX949" s="7"/>
      <c r="BZ949" s="6"/>
      <c r="CA949" s="7"/>
      <c r="CC949" s="6"/>
      <c r="CD949" s="7"/>
      <c r="CF949" s="6"/>
      <c r="CG949" s="7"/>
    </row>
    <row r="950" spans="75:85" ht="12.75">
      <c r="BW950" s="6"/>
      <c r="BX950" s="7"/>
      <c r="BZ950" s="6"/>
      <c r="CA950" s="7"/>
      <c r="CC950" s="6"/>
      <c r="CD950" s="7"/>
      <c r="CF950" s="6"/>
      <c r="CG950" s="7"/>
    </row>
    <row r="951" spans="75:85" ht="12.75">
      <c r="BW951" s="6"/>
      <c r="BX951" s="7"/>
      <c r="BZ951" s="6"/>
      <c r="CA951" s="7"/>
      <c r="CC951" s="6"/>
      <c r="CD951" s="7"/>
      <c r="CF951" s="6"/>
      <c r="CG951" s="7"/>
    </row>
    <row r="952" spans="75:85" ht="12.75">
      <c r="BW952" s="6"/>
      <c r="BX952" s="7"/>
      <c r="BZ952" s="6"/>
      <c r="CA952" s="7"/>
      <c r="CC952" s="6"/>
      <c r="CD952" s="7"/>
      <c r="CF952" s="6"/>
      <c r="CG952" s="7"/>
    </row>
    <row r="953" spans="75:85" ht="12.75">
      <c r="BW953" s="6"/>
      <c r="BX953" s="7"/>
      <c r="BZ953" s="6"/>
      <c r="CA953" s="7"/>
      <c r="CC953" s="6"/>
      <c r="CD953" s="7"/>
      <c r="CF953" s="6"/>
      <c r="CG953" s="7"/>
    </row>
    <row r="954" spans="75:85" ht="12.75">
      <c r="BW954" s="6"/>
      <c r="BX954" s="7"/>
      <c r="BZ954" s="6"/>
      <c r="CA954" s="7"/>
      <c r="CC954" s="6"/>
      <c r="CD954" s="7"/>
      <c r="CF954" s="6"/>
      <c r="CG954" s="7"/>
    </row>
    <row r="955" spans="75:85" ht="12.75">
      <c r="BW955" s="6"/>
      <c r="BX955" s="7"/>
      <c r="BZ955" s="6"/>
      <c r="CA955" s="7"/>
      <c r="CC955" s="6"/>
      <c r="CD955" s="7"/>
      <c r="CF955" s="6"/>
      <c r="CG955" s="7"/>
    </row>
    <row r="956" spans="75:85" ht="12.75">
      <c r="BW956" s="6"/>
      <c r="BX956" s="7"/>
      <c r="BZ956" s="6"/>
      <c r="CA956" s="7"/>
      <c r="CC956" s="6"/>
      <c r="CD956" s="7"/>
      <c r="CF956" s="6"/>
      <c r="CG956" s="7"/>
    </row>
    <row r="957" spans="75:85" ht="12.75">
      <c r="BW957" s="6"/>
      <c r="BX957" s="7"/>
      <c r="BZ957" s="6"/>
      <c r="CA957" s="7"/>
      <c r="CC957" s="6"/>
      <c r="CD957" s="7"/>
      <c r="CF957" s="6"/>
      <c r="CG957" s="7"/>
    </row>
    <row r="958" spans="75:85" ht="12.75">
      <c r="BW958" s="6"/>
      <c r="BX958" s="7"/>
      <c r="BZ958" s="6"/>
      <c r="CA958" s="7"/>
      <c r="CC958" s="6"/>
      <c r="CD958" s="7"/>
      <c r="CF958" s="6"/>
      <c r="CG958" s="7"/>
    </row>
    <row r="959" spans="75:85" ht="12.75">
      <c r="BW959" s="6"/>
      <c r="BX959" s="7"/>
      <c r="BZ959" s="6"/>
      <c r="CA959" s="7"/>
      <c r="CC959" s="6"/>
      <c r="CD959" s="7"/>
      <c r="CF959" s="6"/>
      <c r="CG959" s="7"/>
    </row>
    <row r="960" spans="75:85" ht="12.75">
      <c r="BW960" s="6"/>
      <c r="BX960" s="7"/>
      <c r="BZ960" s="6"/>
      <c r="CA960" s="7"/>
      <c r="CC960" s="6"/>
      <c r="CD960" s="7"/>
      <c r="CF960" s="6"/>
      <c r="CG960" s="7"/>
    </row>
    <row r="961" spans="75:85" ht="12.75">
      <c r="BW961" s="6"/>
      <c r="BX961" s="7"/>
      <c r="BZ961" s="6"/>
      <c r="CA961" s="7"/>
      <c r="CC961" s="6"/>
      <c r="CD961" s="7"/>
      <c r="CF961" s="6"/>
      <c r="CG961" s="7"/>
    </row>
    <row r="962" spans="75:85" ht="12.75">
      <c r="BW962" s="6"/>
      <c r="BX962" s="7"/>
      <c r="BZ962" s="6"/>
      <c r="CA962" s="7"/>
      <c r="CC962" s="6"/>
      <c r="CD962" s="7"/>
      <c r="CF962" s="6"/>
      <c r="CG962" s="7"/>
    </row>
    <row r="963" spans="75:85" ht="12.75">
      <c r="BW963" s="6"/>
      <c r="BX963" s="7"/>
      <c r="BZ963" s="6"/>
      <c r="CA963" s="7"/>
      <c r="CC963" s="6"/>
      <c r="CD963" s="7"/>
      <c r="CF963" s="6"/>
      <c r="CG963" s="7"/>
    </row>
    <row r="964" spans="75:85" ht="12.75">
      <c r="BW964" s="6"/>
      <c r="BX964" s="7"/>
      <c r="BZ964" s="6"/>
      <c r="CA964" s="7"/>
      <c r="CC964" s="6"/>
      <c r="CD964" s="7"/>
      <c r="CF964" s="6"/>
      <c r="CG964" s="7"/>
    </row>
    <row r="965" spans="75:85" ht="12.75">
      <c r="BW965" s="6"/>
      <c r="BX965" s="7"/>
      <c r="BZ965" s="6"/>
      <c r="CA965" s="7"/>
      <c r="CC965" s="6"/>
      <c r="CD965" s="7"/>
      <c r="CF965" s="6"/>
      <c r="CG965" s="7"/>
    </row>
    <row r="966" spans="75:85" ht="12.75">
      <c r="BW966" s="6"/>
      <c r="BX966" s="7"/>
      <c r="BZ966" s="6"/>
      <c r="CA966" s="7"/>
      <c r="CC966" s="6"/>
      <c r="CD966" s="7"/>
      <c r="CF966" s="6"/>
      <c r="CG966" s="7"/>
    </row>
    <row r="967" spans="75:85" ht="12.75">
      <c r="BW967" s="6"/>
      <c r="BX967" s="7"/>
      <c r="BZ967" s="6"/>
      <c r="CA967" s="7"/>
      <c r="CC967" s="6"/>
      <c r="CD967" s="7"/>
      <c r="CF967" s="6"/>
      <c r="CG967" s="7"/>
    </row>
    <row r="968" spans="75:85" ht="12.75">
      <c r="BW968" s="6"/>
      <c r="BX968" s="7"/>
      <c r="BZ968" s="6"/>
      <c r="CA968" s="7"/>
      <c r="CC968" s="6"/>
      <c r="CD968" s="7"/>
      <c r="CF968" s="6"/>
      <c r="CG968" s="7"/>
    </row>
    <row r="969" spans="75:85" ht="12.75">
      <c r="BW969" s="6"/>
      <c r="BX969" s="7"/>
      <c r="BZ969" s="6"/>
      <c r="CA969" s="7"/>
      <c r="CC969" s="6"/>
      <c r="CD969" s="7"/>
      <c r="CF969" s="6"/>
      <c r="CG969" s="7"/>
    </row>
    <row r="970" spans="75:85" ht="12.75">
      <c r="BW970" s="6"/>
      <c r="BX970" s="7"/>
      <c r="BZ970" s="6"/>
      <c r="CA970" s="7"/>
      <c r="CC970" s="6"/>
      <c r="CD970" s="7"/>
      <c r="CF970" s="6"/>
      <c r="CG970" s="7"/>
    </row>
    <row r="971" spans="75:85" ht="12.75">
      <c r="BW971" s="6"/>
      <c r="BX971" s="7"/>
      <c r="BZ971" s="6"/>
      <c r="CA971" s="7"/>
      <c r="CC971" s="6"/>
      <c r="CD971" s="7"/>
      <c r="CF971" s="6"/>
      <c r="CG971" s="7"/>
    </row>
    <row r="972" spans="75:85" ht="12.75">
      <c r="BW972" s="6"/>
      <c r="BX972" s="7"/>
      <c r="BZ972" s="6"/>
      <c r="CA972" s="7"/>
      <c r="CC972" s="6"/>
      <c r="CD972" s="7"/>
      <c r="CF972" s="6"/>
      <c r="CG972" s="7"/>
    </row>
    <row r="973" spans="75:85" ht="12.75">
      <c r="BW973" s="6"/>
      <c r="BX973" s="7"/>
      <c r="BZ973" s="6"/>
      <c r="CA973" s="7"/>
      <c r="CC973" s="6"/>
      <c r="CD973" s="7"/>
      <c r="CF973" s="6"/>
      <c r="CG973" s="7"/>
    </row>
    <row r="974" spans="75:85" ht="12.75">
      <c r="BW974" s="6"/>
      <c r="BX974" s="7"/>
      <c r="BZ974" s="6"/>
      <c r="CA974" s="7"/>
      <c r="CC974" s="6"/>
      <c r="CD974" s="7"/>
      <c r="CF974" s="6"/>
      <c r="CG974" s="7"/>
    </row>
    <row r="975" spans="75:85" ht="12.75">
      <c r="BW975" s="6"/>
      <c r="BX975" s="7"/>
      <c r="BZ975" s="6"/>
      <c r="CA975" s="7"/>
      <c r="CC975" s="6"/>
      <c r="CD975" s="7"/>
      <c r="CF975" s="6"/>
      <c r="CG975" s="7"/>
    </row>
    <row r="976" spans="75:85" ht="12.75">
      <c r="BW976" s="6"/>
      <c r="BX976" s="7"/>
      <c r="BZ976" s="6"/>
      <c r="CA976" s="7"/>
      <c r="CC976" s="6"/>
      <c r="CD976" s="7"/>
      <c r="CF976" s="6"/>
      <c r="CG976" s="7"/>
    </row>
    <row r="977" spans="75:85" ht="12.75">
      <c r="BW977" s="6"/>
      <c r="BX977" s="7"/>
      <c r="BZ977" s="6"/>
      <c r="CA977" s="7"/>
      <c r="CC977" s="6"/>
      <c r="CD977" s="7"/>
      <c r="CF977" s="6"/>
      <c r="CG977" s="7"/>
    </row>
    <row r="978" spans="75:85" ht="12.75">
      <c r="BW978" s="6"/>
      <c r="BX978" s="7"/>
      <c r="BZ978" s="6"/>
      <c r="CA978" s="7"/>
      <c r="CC978" s="6"/>
      <c r="CD978" s="7"/>
      <c r="CF978" s="6"/>
      <c r="CG978" s="7"/>
    </row>
    <row r="979" spans="75:85" ht="12.75">
      <c r="BW979" s="6"/>
      <c r="BX979" s="7"/>
      <c r="BZ979" s="6"/>
      <c r="CA979" s="7"/>
      <c r="CC979" s="6"/>
      <c r="CD979" s="7"/>
      <c r="CF979" s="6"/>
      <c r="CG979" s="7"/>
    </row>
    <row r="980" spans="75:85" ht="12.75">
      <c r="BW980" s="6"/>
      <c r="BX980" s="7"/>
      <c r="BZ980" s="6"/>
      <c r="CA980" s="7"/>
      <c r="CC980" s="6"/>
      <c r="CD980" s="7"/>
      <c r="CF980" s="6"/>
      <c r="CG980" s="7"/>
    </row>
    <row r="981" spans="75:85" ht="12.75">
      <c r="BW981" s="6"/>
      <c r="BX981" s="7"/>
      <c r="BZ981" s="6"/>
      <c r="CA981" s="7"/>
      <c r="CC981" s="6"/>
      <c r="CD981" s="7"/>
      <c r="CF981" s="6"/>
      <c r="CG981" s="7"/>
    </row>
    <row r="982" spans="75:85" ht="12.75">
      <c r="BW982" s="6"/>
      <c r="BX982" s="7"/>
      <c r="BZ982" s="6"/>
      <c r="CA982" s="7"/>
      <c r="CC982" s="6"/>
      <c r="CD982" s="7"/>
      <c r="CF982" s="6"/>
      <c r="CG982" s="7"/>
    </row>
    <row r="983" spans="75:85" ht="12.75">
      <c r="BW983" s="6"/>
      <c r="BX983" s="7"/>
      <c r="BZ983" s="6"/>
      <c r="CA983" s="7"/>
      <c r="CC983" s="6"/>
      <c r="CD983" s="7"/>
      <c r="CF983" s="6"/>
      <c r="CG983" s="7"/>
    </row>
    <row r="984" spans="75:85" ht="12.75">
      <c r="BW984" s="6"/>
      <c r="BX984" s="7"/>
      <c r="BZ984" s="6"/>
      <c r="CA984" s="7"/>
      <c r="CC984" s="6"/>
      <c r="CD984" s="7"/>
      <c r="CF984" s="6"/>
      <c r="CG984" s="7"/>
    </row>
    <row r="985" spans="75:85" ht="12.75">
      <c r="BW985" s="6"/>
      <c r="BX985" s="7"/>
      <c r="BZ985" s="6"/>
      <c r="CA985" s="7"/>
      <c r="CC985" s="6"/>
      <c r="CD985" s="7"/>
      <c r="CF985" s="6"/>
      <c r="CG985" s="7"/>
    </row>
    <row r="986" spans="75:85" ht="12.75">
      <c r="BW986" s="6"/>
      <c r="BX986" s="7"/>
      <c r="BZ986" s="6"/>
      <c r="CA986" s="7"/>
      <c r="CC986" s="6"/>
      <c r="CD986" s="7"/>
      <c r="CF986" s="6"/>
      <c r="CG986" s="7"/>
    </row>
    <row r="987" spans="75:85" ht="12.75">
      <c r="BW987" s="6"/>
      <c r="BX987" s="7"/>
      <c r="BZ987" s="6"/>
      <c r="CA987" s="7"/>
      <c r="CC987" s="6"/>
      <c r="CD987" s="7"/>
      <c r="CF987" s="6"/>
      <c r="CG987" s="7"/>
    </row>
    <row r="988" spans="75:85" ht="12.75">
      <c r="BW988" s="6"/>
      <c r="BX988" s="7"/>
      <c r="BZ988" s="6"/>
      <c r="CA988" s="7"/>
      <c r="CC988" s="6"/>
      <c r="CD988" s="7"/>
      <c r="CF988" s="6"/>
      <c r="CG988" s="7"/>
    </row>
    <row r="989" spans="75:85" ht="12.75">
      <c r="BW989" s="6"/>
      <c r="BX989" s="7"/>
      <c r="BZ989" s="6"/>
      <c r="CA989" s="7"/>
      <c r="CC989" s="6"/>
      <c r="CD989" s="7"/>
      <c r="CF989" s="6"/>
      <c r="CG989" s="7"/>
    </row>
    <row r="990" spans="75:85" ht="12.75">
      <c r="BW990" s="6"/>
      <c r="BX990" s="7"/>
      <c r="BZ990" s="6"/>
      <c r="CA990" s="7"/>
      <c r="CC990" s="6"/>
      <c r="CD990" s="7"/>
      <c r="CF990" s="6"/>
      <c r="CG990" s="7"/>
    </row>
    <row r="991" spans="75:85" ht="12.75">
      <c r="BW991" s="6"/>
      <c r="BX991" s="7"/>
      <c r="BZ991" s="6"/>
      <c r="CA991" s="7"/>
      <c r="CC991" s="6"/>
      <c r="CD991" s="7"/>
      <c r="CF991" s="6"/>
      <c r="CG991" s="7"/>
    </row>
    <row r="992" spans="75:85" ht="12.75">
      <c r="BW992" s="6"/>
      <c r="BX992" s="7"/>
      <c r="BZ992" s="6"/>
      <c r="CA992" s="7"/>
      <c r="CC992" s="6"/>
      <c r="CD992" s="7"/>
      <c r="CF992" s="6"/>
      <c r="CG992" s="7"/>
    </row>
    <row r="993" spans="75:85" ht="12.75">
      <c r="BW993" s="6"/>
      <c r="BX993" s="7"/>
      <c r="BZ993" s="6"/>
      <c r="CA993" s="7"/>
      <c r="CC993" s="6"/>
      <c r="CD993" s="7"/>
      <c r="CF993" s="6"/>
      <c r="CG993" s="7"/>
    </row>
    <row r="994" spans="75:85" ht="12.75">
      <c r="BW994" s="6"/>
      <c r="BX994" s="7"/>
      <c r="BZ994" s="6"/>
      <c r="CA994" s="7"/>
      <c r="CC994" s="6"/>
      <c r="CD994" s="7"/>
      <c r="CF994" s="6"/>
      <c r="CG994" s="7"/>
    </row>
    <row r="995" spans="75:85" ht="12.75">
      <c r="BW995" s="6"/>
      <c r="BX995" s="7"/>
      <c r="BZ995" s="6"/>
      <c r="CA995" s="7"/>
      <c r="CC995" s="6"/>
      <c r="CD995" s="7"/>
      <c r="CF995" s="6"/>
      <c r="CG995" s="7"/>
    </row>
    <row r="996" spans="75:85" ht="12.75">
      <c r="BW996" s="6"/>
      <c r="BX996" s="7"/>
      <c r="BZ996" s="6"/>
      <c r="CA996" s="7"/>
      <c r="CC996" s="6"/>
      <c r="CD996" s="7"/>
      <c r="CF996" s="6"/>
      <c r="CG996" s="7"/>
    </row>
    <row r="997" spans="75:85" ht="12.75">
      <c r="BW997" s="6"/>
      <c r="BX997" s="7"/>
      <c r="BZ997" s="6"/>
      <c r="CA997" s="7"/>
      <c r="CC997" s="6"/>
      <c r="CD997" s="7"/>
      <c r="CF997" s="6"/>
      <c r="CG997" s="7"/>
    </row>
    <row r="998" spans="75:85" ht="12.75">
      <c r="BW998" s="6"/>
      <c r="BX998" s="7"/>
      <c r="BZ998" s="6"/>
      <c r="CA998" s="7"/>
      <c r="CC998" s="6"/>
      <c r="CD998" s="7"/>
      <c r="CF998" s="6"/>
      <c r="CG998" s="7"/>
    </row>
    <row r="999" spans="75:85" ht="12.75">
      <c r="BW999" s="6"/>
      <c r="BX999" s="7"/>
      <c r="BZ999" s="6"/>
      <c r="CA999" s="7"/>
      <c r="CC999" s="6"/>
      <c r="CD999" s="7"/>
      <c r="CF999" s="6"/>
      <c r="CG999" s="7"/>
    </row>
    <row r="1000" spans="75:85" ht="12.75">
      <c r="BW1000" s="6"/>
      <c r="BX1000" s="7"/>
      <c r="BZ1000" s="6"/>
      <c r="CA1000" s="7"/>
      <c r="CC1000" s="6"/>
      <c r="CD1000" s="7"/>
      <c r="CF1000" s="6"/>
      <c r="CG1000" s="7"/>
    </row>
    <row r="1001" spans="75:85" ht="12.75">
      <c r="BW1001" s="6"/>
      <c r="BX1001" s="7"/>
      <c r="BZ1001" s="6"/>
      <c r="CA1001" s="7"/>
      <c r="CC1001" s="6"/>
      <c r="CD1001" s="7"/>
      <c r="CF1001" s="6"/>
      <c r="CG1001" s="7"/>
    </row>
    <row r="1002" spans="75:85" ht="12.75">
      <c r="BW1002" s="6"/>
      <c r="BX1002" s="7"/>
      <c r="BZ1002" s="6"/>
      <c r="CA1002" s="7"/>
      <c r="CC1002" s="6"/>
      <c r="CD1002" s="7"/>
      <c r="CF1002" s="6"/>
      <c r="CG1002" s="7"/>
    </row>
    <row r="1003" spans="75:85" ht="12.75">
      <c r="BW1003" s="6"/>
      <c r="BX1003" s="7"/>
      <c r="BZ1003" s="6"/>
      <c r="CA1003" s="7"/>
      <c r="CC1003" s="6"/>
      <c r="CD1003" s="7"/>
      <c r="CF1003" s="6"/>
      <c r="CG1003" s="7"/>
    </row>
    <row r="1004" spans="75:85" ht="12.75">
      <c r="BW1004" s="6"/>
      <c r="BX1004" s="7"/>
      <c r="BZ1004" s="6"/>
      <c r="CA1004" s="7"/>
      <c r="CC1004" s="6"/>
      <c r="CD1004" s="7"/>
      <c r="CF1004" s="6"/>
      <c r="CG1004" s="7"/>
    </row>
    <row r="1005" spans="75:85" ht="12.75">
      <c r="BW1005" s="6"/>
      <c r="BX1005" s="7"/>
      <c r="BZ1005" s="6"/>
      <c r="CA1005" s="7"/>
      <c r="CC1005" s="6"/>
      <c r="CD1005" s="7"/>
      <c r="CF1005" s="6"/>
      <c r="CG1005" s="7"/>
    </row>
    <row r="1006" spans="75:85" ht="12.75">
      <c r="BW1006" s="6"/>
      <c r="BX1006" s="7"/>
      <c r="BZ1006" s="6"/>
      <c r="CA1006" s="7"/>
      <c r="CC1006" s="6"/>
      <c r="CD1006" s="7"/>
      <c r="CF1006" s="6"/>
      <c r="CG1006" s="7"/>
    </row>
    <row r="1007" spans="75:85" ht="12.75">
      <c r="BW1007" s="6"/>
      <c r="BX1007" s="7"/>
      <c r="BZ1007" s="6"/>
      <c r="CA1007" s="7"/>
      <c r="CC1007" s="6"/>
      <c r="CD1007" s="7"/>
      <c r="CF1007" s="6"/>
      <c r="CG1007" s="7"/>
    </row>
    <row r="1008" spans="75:85" ht="12.75">
      <c r="BW1008" s="6"/>
      <c r="BX1008" s="7"/>
      <c r="BZ1008" s="6"/>
      <c r="CA1008" s="7"/>
      <c r="CC1008" s="6"/>
      <c r="CD1008" s="7"/>
      <c r="CF1008" s="6"/>
      <c r="CG1008" s="7"/>
    </row>
    <row r="1009" spans="75:85" ht="12.75">
      <c r="BW1009" s="6"/>
      <c r="BX1009" s="7"/>
      <c r="BZ1009" s="6"/>
      <c r="CA1009" s="7"/>
      <c r="CC1009" s="6"/>
      <c r="CD1009" s="7"/>
      <c r="CF1009" s="6"/>
      <c r="CG1009" s="7"/>
    </row>
    <row r="1010" spans="75:85" ht="12.75">
      <c r="BW1010" s="6"/>
      <c r="BX1010" s="7"/>
      <c r="BZ1010" s="6"/>
      <c r="CA1010" s="7"/>
      <c r="CC1010" s="6"/>
      <c r="CD1010" s="7"/>
      <c r="CF1010" s="6"/>
      <c r="CG1010" s="7"/>
    </row>
    <row r="1011" spans="75:85" ht="12.75">
      <c r="BW1011" s="6"/>
      <c r="BX1011" s="7"/>
      <c r="BZ1011" s="6"/>
      <c r="CA1011" s="7"/>
      <c r="CC1011" s="6"/>
      <c r="CD1011" s="7"/>
      <c r="CF1011" s="6"/>
      <c r="CG1011" s="7"/>
    </row>
    <row r="1012" spans="75:85" ht="12.75">
      <c r="BW1012" s="6"/>
      <c r="BX1012" s="7"/>
      <c r="BZ1012" s="6"/>
      <c r="CA1012" s="7"/>
      <c r="CC1012" s="6"/>
      <c r="CD1012" s="7"/>
      <c r="CF1012" s="6"/>
      <c r="CG1012" s="7"/>
    </row>
    <row r="1013" spans="75:85" ht="12.75">
      <c r="BW1013" s="6"/>
      <c r="BX1013" s="7"/>
      <c r="BZ1013" s="6"/>
      <c r="CA1013" s="7"/>
      <c r="CC1013" s="6"/>
      <c r="CD1013" s="7"/>
      <c r="CF1013" s="6"/>
      <c r="CG1013" s="7"/>
    </row>
    <row r="1014" spans="75:85" ht="12.75">
      <c r="BW1014" s="6"/>
      <c r="BX1014" s="7"/>
      <c r="BZ1014" s="6"/>
      <c r="CA1014" s="7"/>
      <c r="CC1014" s="6"/>
      <c r="CD1014" s="7"/>
      <c r="CF1014" s="6"/>
      <c r="CG1014" s="7"/>
    </row>
    <row r="1015" spans="75:85" ht="12.75">
      <c r="BW1015" s="6"/>
      <c r="BX1015" s="7"/>
      <c r="BZ1015" s="6"/>
      <c r="CA1015" s="7"/>
      <c r="CC1015" s="6"/>
      <c r="CD1015" s="7"/>
      <c r="CF1015" s="6"/>
      <c r="CG1015" s="7"/>
    </row>
    <row r="1016" spans="75:85" ht="12.75">
      <c r="BW1016" s="6"/>
      <c r="BX1016" s="7"/>
      <c r="BZ1016" s="6"/>
      <c r="CA1016" s="7"/>
      <c r="CC1016" s="6"/>
      <c r="CD1016" s="7"/>
      <c r="CF1016" s="6"/>
      <c r="CG1016" s="7"/>
    </row>
    <row r="1017" spans="75:85" ht="12.75">
      <c r="BW1017" s="6"/>
      <c r="BX1017" s="7"/>
      <c r="BZ1017" s="6"/>
      <c r="CA1017" s="7"/>
      <c r="CC1017" s="6"/>
      <c r="CD1017" s="7"/>
      <c r="CF1017" s="6"/>
      <c r="CG1017" s="7"/>
    </row>
    <row r="1018" spans="75:85" ht="12.75">
      <c r="BW1018" s="6"/>
      <c r="BX1018" s="7"/>
      <c r="BZ1018" s="6"/>
      <c r="CA1018" s="7"/>
      <c r="CC1018" s="6"/>
      <c r="CD1018" s="7"/>
      <c r="CF1018" s="6"/>
      <c r="CG1018" s="7"/>
    </row>
    <row r="1019" spans="75:85" ht="12.75">
      <c r="BW1019" s="6"/>
      <c r="BX1019" s="7"/>
      <c r="BZ1019" s="6"/>
      <c r="CA1019" s="7"/>
      <c r="CC1019" s="6"/>
      <c r="CD1019" s="7"/>
      <c r="CF1019" s="6"/>
      <c r="CG1019" s="7"/>
    </row>
    <row r="1020" spans="75:85" ht="12.75">
      <c r="BW1020" s="6"/>
      <c r="BX1020" s="7"/>
      <c r="BZ1020" s="6"/>
      <c r="CA1020" s="7"/>
      <c r="CC1020" s="6"/>
      <c r="CD1020" s="7"/>
      <c r="CF1020" s="6"/>
      <c r="CG1020" s="7"/>
    </row>
    <row r="1021" spans="75:85" ht="12.75">
      <c r="BW1021" s="6"/>
      <c r="BX1021" s="7"/>
      <c r="BZ1021" s="6"/>
      <c r="CA1021" s="7"/>
      <c r="CC1021" s="6"/>
      <c r="CD1021" s="7"/>
      <c r="CF1021" s="6"/>
      <c r="CG1021" s="7"/>
    </row>
    <row r="1022" spans="75:85" ht="12.75">
      <c r="BW1022" s="6"/>
      <c r="BX1022" s="7"/>
      <c r="BZ1022" s="6"/>
      <c r="CA1022" s="7"/>
      <c r="CC1022" s="6"/>
      <c r="CD1022" s="7"/>
      <c r="CF1022" s="6"/>
      <c r="CG1022" s="7"/>
    </row>
    <row r="1023" spans="75:85" ht="12.75">
      <c r="BW1023" s="6"/>
      <c r="BX1023" s="7"/>
      <c r="BZ1023" s="6"/>
      <c r="CA1023" s="7"/>
      <c r="CC1023" s="6"/>
      <c r="CD1023" s="7"/>
      <c r="CF1023" s="6"/>
      <c r="CG1023" s="7"/>
    </row>
    <row r="1024" spans="75:85" ht="12.75">
      <c r="BW1024" s="6"/>
      <c r="BX1024" s="7"/>
      <c r="BZ1024" s="6"/>
      <c r="CA1024" s="7"/>
      <c r="CC1024" s="6"/>
      <c r="CD1024" s="7"/>
      <c r="CF1024" s="6"/>
      <c r="CG1024" s="7"/>
    </row>
    <row r="1025" spans="75:85" ht="12.75">
      <c r="BW1025" s="6"/>
      <c r="BX1025" s="7"/>
      <c r="BZ1025" s="6"/>
      <c r="CA1025" s="7"/>
      <c r="CC1025" s="6"/>
      <c r="CD1025" s="7"/>
      <c r="CF1025" s="6"/>
      <c r="CG1025" s="7"/>
    </row>
    <row r="1026" spans="75:85" ht="12.75">
      <c r="BW1026" s="6"/>
      <c r="BX1026" s="7"/>
      <c r="BZ1026" s="6"/>
      <c r="CA1026" s="7"/>
      <c r="CC1026" s="6"/>
      <c r="CD1026" s="7"/>
      <c r="CF1026" s="6"/>
      <c r="CG1026" s="7"/>
    </row>
    <row r="1027" spans="75:85" ht="12.75">
      <c r="BW1027" s="6"/>
      <c r="BX1027" s="7"/>
      <c r="BZ1027" s="6"/>
      <c r="CA1027" s="7"/>
      <c r="CC1027" s="6"/>
      <c r="CD1027" s="7"/>
      <c r="CF1027" s="6"/>
      <c r="CG1027" s="7"/>
    </row>
    <row r="1028" spans="75:85" ht="12.75">
      <c r="BW1028" s="6"/>
      <c r="BX1028" s="7"/>
      <c r="BZ1028" s="6"/>
      <c r="CA1028" s="7"/>
      <c r="CC1028" s="6"/>
      <c r="CD1028" s="7"/>
      <c r="CF1028" s="6"/>
      <c r="CG1028" s="7"/>
    </row>
    <row r="1029" spans="75:85" ht="12.75">
      <c r="BW1029" s="6"/>
      <c r="BX1029" s="7"/>
      <c r="BZ1029" s="6"/>
      <c r="CA1029" s="7"/>
      <c r="CC1029" s="6"/>
      <c r="CD1029" s="7"/>
      <c r="CF1029" s="6"/>
      <c r="CG1029" s="7"/>
    </row>
    <row r="1030" spans="75:85" ht="12.75">
      <c r="BW1030" s="6"/>
      <c r="BX1030" s="7"/>
      <c r="BZ1030" s="6"/>
      <c r="CA1030" s="7"/>
      <c r="CC1030" s="6"/>
      <c r="CD1030" s="7"/>
      <c r="CF1030" s="6"/>
      <c r="CG1030" s="7"/>
    </row>
    <row r="1031" spans="75:85" ht="12.75">
      <c r="BW1031" s="6"/>
      <c r="BX1031" s="7"/>
      <c r="BZ1031" s="6"/>
      <c r="CA1031" s="7"/>
      <c r="CC1031" s="6"/>
      <c r="CD1031" s="7"/>
      <c r="CF1031" s="6"/>
      <c r="CG1031" s="7"/>
    </row>
    <row r="1032" spans="75:85" ht="12.75">
      <c r="BW1032" s="6"/>
      <c r="BX1032" s="7"/>
      <c r="BZ1032" s="6"/>
      <c r="CA1032" s="7"/>
      <c r="CC1032" s="6"/>
      <c r="CD1032" s="7"/>
      <c r="CF1032" s="6"/>
      <c r="CG1032" s="7"/>
    </row>
    <row r="1033" spans="75:85" ht="12.75">
      <c r="BW1033" s="6"/>
      <c r="BX1033" s="7"/>
      <c r="BZ1033" s="6"/>
      <c r="CA1033" s="7"/>
      <c r="CC1033" s="6"/>
      <c r="CD1033" s="7"/>
      <c r="CF1033" s="6"/>
      <c r="CG1033" s="7"/>
    </row>
    <row r="1034" spans="75:85" ht="12.75">
      <c r="BW1034" s="6"/>
      <c r="BX1034" s="7"/>
      <c r="BZ1034" s="6"/>
      <c r="CA1034" s="7"/>
      <c r="CC1034" s="6"/>
      <c r="CD1034" s="7"/>
      <c r="CF1034" s="6"/>
      <c r="CG1034" s="7"/>
    </row>
    <row r="1035" spans="75:85" ht="12.75">
      <c r="BW1035" s="6"/>
      <c r="BX1035" s="7"/>
      <c r="BZ1035" s="6"/>
      <c r="CA1035" s="7"/>
      <c r="CC1035" s="6"/>
      <c r="CD1035" s="7"/>
      <c r="CF1035" s="6"/>
      <c r="CG1035" s="7"/>
    </row>
    <row r="1036" spans="75:85" ht="12.75">
      <c r="BW1036" s="6"/>
      <c r="BX1036" s="7"/>
      <c r="BZ1036" s="6"/>
      <c r="CA1036" s="7"/>
      <c r="CC1036" s="6"/>
      <c r="CD1036" s="7"/>
      <c r="CF1036" s="6"/>
      <c r="CG1036" s="7"/>
    </row>
    <row r="1037" spans="75:85" ht="12.75">
      <c r="BW1037" s="6"/>
      <c r="BX1037" s="7"/>
      <c r="BZ1037" s="6"/>
      <c r="CA1037" s="7"/>
      <c r="CC1037" s="6"/>
      <c r="CD1037" s="7"/>
      <c r="CF1037" s="6"/>
      <c r="CG1037" s="7"/>
    </row>
    <row r="1038" spans="75:85" ht="12.75">
      <c r="BW1038" s="6"/>
      <c r="BX1038" s="7"/>
      <c r="BZ1038" s="6"/>
      <c r="CA1038" s="7"/>
      <c r="CC1038" s="6"/>
      <c r="CD1038" s="7"/>
      <c r="CF1038" s="6"/>
      <c r="CG1038" s="7"/>
    </row>
    <row r="1039" spans="75:85" ht="12.75">
      <c r="BW1039" s="6"/>
      <c r="BX1039" s="7"/>
      <c r="BZ1039" s="6"/>
      <c r="CA1039" s="7"/>
      <c r="CC1039" s="6"/>
      <c r="CD1039" s="7"/>
      <c r="CF1039" s="6"/>
      <c r="CG1039" s="7"/>
    </row>
    <row r="1040" spans="75:85" ht="12.75">
      <c r="BW1040" s="6"/>
      <c r="BX1040" s="7"/>
      <c r="BZ1040" s="6"/>
      <c r="CA1040" s="7"/>
      <c r="CC1040" s="6"/>
      <c r="CD1040" s="7"/>
      <c r="CF1040" s="6"/>
      <c r="CG1040" s="7"/>
    </row>
    <row r="1041" spans="75:85" ht="12.75">
      <c r="BW1041" s="6"/>
      <c r="BX1041" s="7"/>
      <c r="BZ1041" s="6"/>
      <c r="CA1041" s="7"/>
      <c r="CC1041" s="6"/>
      <c r="CD1041" s="7"/>
      <c r="CF1041" s="6"/>
      <c r="CG1041" s="7"/>
    </row>
    <row r="1042" spans="75:85" ht="12.75">
      <c r="BW1042" s="6"/>
      <c r="BX1042" s="7"/>
      <c r="BZ1042" s="6"/>
      <c r="CA1042" s="7"/>
      <c r="CC1042" s="6"/>
      <c r="CD1042" s="7"/>
      <c r="CF1042" s="6"/>
      <c r="CG1042" s="7"/>
    </row>
    <row r="1043" spans="75:85" ht="12.75">
      <c r="BW1043" s="6"/>
      <c r="BX1043" s="7"/>
      <c r="BZ1043" s="6"/>
      <c r="CA1043" s="7"/>
      <c r="CC1043" s="6"/>
      <c r="CD1043" s="7"/>
      <c r="CF1043" s="6"/>
      <c r="CG1043" s="7"/>
    </row>
    <row r="1044" spans="75:85" ht="12.75">
      <c r="BW1044" s="6"/>
      <c r="BX1044" s="7"/>
      <c r="BZ1044" s="6"/>
      <c r="CA1044" s="7"/>
      <c r="CC1044" s="6"/>
      <c r="CD1044" s="7"/>
      <c r="CF1044" s="6"/>
      <c r="CG1044" s="7"/>
    </row>
    <row r="1045" spans="75:85" ht="12.75">
      <c r="BW1045" s="6"/>
      <c r="BX1045" s="7"/>
      <c r="BZ1045" s="6"/>
      <c r="CA1045" s="7"/>
      <c r="CC1045" s="6"/>
      <c r="CD1045" s="7"/>
      <c r="CF1045" s="6"/>
      <c r="CG1045" s="7"/>
    </row>
    <row r="1046" spans="75:85" ht="12.75">
      <c r="BW1046" s="6"/>
      <c r="BX1046" s="7"/>
      <c r="BZ1046" s="6"/>
      <c r="CA1046" s="7"/>
      <c r="CC1046" s="6"/>
      <c r="CD1046" s="7"/>
      <c r="CF1046" s="6"/>
      <c r="CG1046" s="7"/>
    </row>
    <row r="1047" spans="75:85" ht="12.75">
      <c r="BW1047" s="6"/>
      <c r="BX1047" s="7"/>
      <c r="BZ1047" s="6"/>
      <c r="CA1047" s="7"/>
      <c r="CC1047" s="6"/>
      <c r="CD1047" s="7"/>
      <c r="CF1047" s="6"/>
      <c r="CG1047" s="7"/>
    </row>
    <row r="1048" spans="75:85" ht="12.75">
      <c r="BW1048" s="6"/>
      <c r="BX1048" s="7"/>
      <c r="BZ1048" s="6"/>
      <c r="CA1048" s="7"/>
      <c r="CC1048" s="6"/>
      <c r="CD1048" s="7"/>
      <c r="CF1048" s="6"/>
      <c r="CG1048" s="7"/>
    </row>
    <row r="1049" spans="75:85" ht="12.75">
      <c r="BW1049" s="6"/>
      <c r="BX1049" s="7"/>
      <c r="BZ1049" s="6"/>
      <c r="CA1049" s="7"/>
      <c r="CC1049" s="6"/>
      <c r="CD1049" s="7"/>
      <c r="CF1049" s="6"/>
      <c r="CG1049" s="7"/>
    </row>
    <row r="1050" spans="75:85" ht="12.75">
      <c r="BW1050" s="6"/>
      <c r="BX1050" s="7"/>
      <c r="BZ1050" s="6"/>
      <c r="CA1050" s="7"/>
      <c r="CC1050" s="6"/>
      <c r="CD1050" s="7"/>
      <c r="CF1050" s="6"/>
      <c r="CG1050" s="7"/>
    </row>
    <row r="1051" spans="75:85" ht="12.75">
      <c r="BW1051" s="6"/>
      <c r="BX1051" s="7"/>
      <c r="BZ1051" s="6"/>
      <c r="CA1051" s="7"/>
      <c r="CC1051" s="6"/>
      <c r="CD1051" s="7"/>
      <c r="CF1051" s="6"/>
      <c r="CG1051" s="7"/>
    </row>
    <row r="1052" spans="75:85" ht="12.75">
      <c r="BW1052" s="6"/>
      <c r="BX1052" s="7"/>
      <c r="BZ1052" s="6"/>
      <c r="CA1052" s="7"/>
      <c r="CC1052" s="6"/>
      <c r="CD1052" s="7"/>
      <c r="CF1052" s="6"/>
      <c r="CG1052" s="7"/>
    </row>
    <row r="1053" spans="75:85" ht="12.75">
      <c r="BW1053" s="6"/>
      <c r="BX1053" s="7"/>
      <c r="BZ1053" s="6"/>
      <c r="CA1053" s="7"/>
      <c r="CC1053" s="6"/>
      <c r="CD1053" s="7"/>
      <c r="CF1053" s="6"/>
      <c r="CG1053" s="7"/>
    </row>
    <row r="1054" spans="75:85" ht="12.75">
      <c r="BW1054" s="6"/>
      <c r="BX1054" s="7"/>
      <c r="BZ1054" s="6"/>
      <c r="CA1054" s="7"/>
      <c r="CC1054" s="6"/>
      <c r="CD1054" s="7"/>
      <c r="CF1054" s="6"/>
      <c r="CG1054" s="7"/>
    </row>
    <row r="1055" spans="75:85" ht="12.75">
      <c r="BW1055" s="6"/>
      <c r="BX1055" s="7"/>
      <c r="BZ1055" s="6"/>
      <c r="CA1055" s="7"/>
      <c r="CC1055" s="6"/>
      <c r="CD1055" s="7"/>
      <c r="CF1055" s="6"/>
      <c r="CG1055" s="7"/>
    </row>
    <row r="1056" spans="75:85" ht="12.75">
      <c r="BW1056" s="6"/>
      <c r="BX1056" s="7"/>
      <c r="BZ1056" s="6"/>
      <c r="CA1056" s="7"/>
      <c r="CC1056" s="6"/>
      <c r="CD1056" s="7"/>
      <c r="CF1056" s="6"/>
      <c r="CG1056" s="7"/>
    </row>
    <row r="1057" spans="75:85" ht="12.75">
      <c r="BW1057" s="6"/>
      <c r="BX1057" s="7"/>
      <c r="BZ1057" s="6"/>
      <c r="CA1057" s="7"/>
      <c r="CC1057" s="6"/>
      <c r="CD1057" s="7"/>
      <c r="CF1057" s="6"/>
      <c r="CG1057" s="7"/>
    </row>
    <row r="1058" spans="75:85" ht="12.75">
      <c r="BW1058" s="6"/>
      <c r="BX1058" s="7"/>
      <c r="BZ1058" s="6"/>
      <c r="CA1058" s="7"/>
      <c r="CC1058" s="6"/>
      <c r="CD1058" s="7"/>
      <c r="CF1058" s="6"/>
      <c r="CG1058" s="7"/>
    </row>
    <row r="1059" spans="75:85" ht="12.75">
      <c r="BW1059" s="6"/>
      <c r="BX1059" s="7"/>
      <c r="BZ1059" s="6"/>
      <c r="CA1059" s="7"/>
      <c r="CC1059" s="6"/>
      <c r="CD1059" s="7"/>
      <c r="CF1059" s="6"/>
      <c r="CG1059" s="7"/>
    </row>
    <row r="1060" spans="75:85" ht="12.75">
      <c r="BW1060" s="6"/>
      <c r="BX1060" s="7"/>
      <c r="BZ1060" s="6"/>
      <c r="CA1060" s="7"/>
      <c r="CC1060" s="6"/>
      <c r="CD1060" s="7"/>
      <c r="CF1060" s="6"/>
      <c r="CG1060" s="7"/>
    </row>
    <row r="1061" spans="75:85" ht="12.75">
      <c r="BW1061" s="6"/>
      <c r="BX1061" s="7"/>
      <c r="BZ1061" s="6"/>
      <c r="CA1061" s="7"/>
      <c r="CC1061" s="6"/>
      <c r="CD1061" s="7"/>
      <c r="CF1061" s="6"/>
      <c r="CG1061" s="7"/>
    </row>
    <row r="1062" spans="75:85" ht="12.75">
      <c r="BW1062" s="6"/>
      <c r="BX1062" s="7"/>
      <c r="BZ1062" s="6"/>
      <c r="CA1062" s="7"/>
      <c r="CC1062" s="6"/>
      <c r="CD1062" s="7"/>
      <c r="CF1062" s="6"/>
      <c r="CG1062" s="7"/>
    </row>
    <row r="1063" spans="75:85" ht="12.75">
      <c r="BW1063" s="6"/>
      <c r="BX1063" s="7"/>
      <c r="BZ1063" s="6"/>
      <c r="CA1063" s="7"/>
      <c r="CC1063" s="6"/>
      <c r="CD1063" s="7"/>
      <c r="CF1063" s="6"/>
      <c r="CG1063" s="7"/>
    </row>
    <row r="1064" spans="75:85" ht="12.75">
      <c r="BW1064" s="6"/>
      <c r="BX1064" s="7"/>
      <c r="BZ1064" s="6"/>
      <c r="CA1064" s="7"/>
      <c r="CC1064" s="6"/>
      <c r="CD1064" s="7"/>
      <c r="CF1064" s="6"/>
      <c r="CG1064" s="7"/>
    </row>
    <row r="1065" spans="75:85" ht="12.75">
      <c r="BW1065" s="6"/>
      <c r="BX1065" s="7"/>
      <c r="BZ1065" s="6"/>
      <c r="CA1065" s="7"/>
      <c r="CC1065" s="6"/>
      <c r="CD1065" s="7"/>
      <c r="CF1065" s="6"/>
      <c r="CG1065" s="7"/>
    </row>
    <row r="1066" spans="75:85" ht="12.75">
      <c r="BW1066" s="6"/>
      <c r="BX1066" s="7"/>
      <c r="BZ1066" s="6"/>
      <c r="CA1066" s="7"/>
      <c r="CC1066" s="6"/>
      <c r="CD1066" s="7"/>
      <c r="CF1066" s="6"/>
      <c r="CG1066" s="7"/>
    </row>
    <row r="1067" spans="75:84" ht="12.75">
      <c r="BW1067" s="6"/>
      <c r="BX1067" s="7"/>
      <c r="BZ1067" s="6"/>
      <c r="CC1067" s="6"/>
      <c r="CF1067" s="6"/>
    </row>
    <row r="1068" spans="75:84" ht="12.75">
      <c r="BW1068" s="6"/>
      <c r="BZ1068" s="6"/>
      <c r="CC1068" s="6"/>
      <c r="CF1068" s="6"/>
    </row>
    <row r="1069" spans="75:84" ht="12.75">
      <c r="BW1069" s="6"/>
      <c r="BZ1069" s="6"/>
      <c r="CC1069" s="6"/>
      <c r="CF1069" s="6"/>
    </row>
    <row r="1070" spans="75:84" ht="12.75">
      <c r="BW1070" s="6"/>
      <c r="BZ1070" s="6"/>
      <c r="CC1070" s="6"/>
      <c r="CF1070" s="6"/>
    </row>
    <row r="1071" spans="75:84" ht="12.75">
      <c r="BW1071" s="6"/>
      <c r="BZ1071" s="6"/>
      <c r="CC1071" s="6"/>
      <c r="CF1071" s="6"/>
    </row>
    <row r="1072" spans="75:84" ht="12.75">
      <c r="BW1072" s="6"/>
      <c r="BZ1072" s="6"/>
      <c r="CC1072" s="6"/>
      <c r="CF1072" s="6"/>
    </row>
    <row r="1073" spans="75:84" ht="12.75">
      <c r="BW1073" s="6"/>
      <c r="BZ1073" s="6"/>
      <c r="CC1073" s="6"/>
      <c r="CF1073" s="6"/>
    </row>
    <row r="1074" spans="75:84" ht="12.75">
      <c r="BW1074" s="6"/>
      <c r="BZ1074" s="6"/>
      <c r="CC1074" s="6"/>
      <c r="CF1074" s="6"/>
    </row>
    <row r="1075" spans="75:84" ht="12.75">
      <c r="BW1075" s="6"/>
      <c r="BZ1075" s="6"/>
      <c r="CC1075" s="6"/>
      <c r="CF1075" s="6"/>
    </row>
    <row r="1076" spans="75:84" ht="12.75">
      <c r="BW1076" s="6"/>
      <c r="BZ1076" s="6"/>
      <c r="CC1076" s="6"/>
      <c r="CF1076" s="6"/>
    </row>
    <row r="1077" spans="75:84" ht="12.75">
      <c r="BW1077" s="6"/>
      <c r="BZ1077" s="6"/>
      <c r="CC1077" s="6"/>
      <c r="CF1077" s="6"/>
    </row>
    <row r="1078" spans="75:84" ht="12.75">
      <c r="BW1078" s="6"/>
      <c r="BZ1078" s="6"/>
      <c r="CC1078" s="6"/>
      <c r="CF1078" s="6"/>
    </row>
    <row r="1079" spans="75:84" ht="12.75">
      <c r="BW1079" s="6"/>
      <c r="BZ1079" s="6"/>
      <c r="CC1079" s="6"/>
      <c r="CF1079" s="6"/>
    </row>
    <row r="1080" spans="75:84" ht="12.75">
      <c r="BW1080" s="6"/>
      <c r="BZ1080" s="6"/>
      <c r="CC1080" s="6"/>
      <c r="CF1080" s="6"/>
    </row>
    <row r="1081" spans="75:84" ht="12.75">
      <c r="BW1081" s="6"/>
      <c r="BZ1081" s="6"/>
      <c r="CC1081" s="6"/>
      <c r="CF1081" s="6"/>
    </row>
    <row r="1082" spans="75:84" ht="12.75">
      <c r="BW1082" s="6"/>
      <c r="BZ1082" s="6"/>
      <c r="CC1082" s="6"/>
      <c r="CF1082" s="6"/>
    </row>
    <row r="1083" spans="75:84" ht="12.75">
      <c r="BW1083" s="6"/>
      <c r="BZ1083" s="6"/>
      <c r="CC1083" s="6"/>
      <c r="CF1083" s="6"/>
    </row>
    <row r="1084" spans="75:84" ht="12.75">
      <c r="BW1084" s="6"/>
      <c r="BZ1084" s="6"/>
      <c r="CC1084" s="6"/>
      <c r="CF1084" s="6"/>
    </row>
    <row r="1085" spans="75:84" ht="12.75">
      <c r="BW1085" s="6"/>
      <c r="BZ1085" s="6"/>
      <c r="CC1085" s="6"/>
      <c r="CF1085" s="6"/>
    </row>
    <row r="1086" spans="75:84" ht="12.75">
      <c r="BW1086" s="6"/>
      <c r="BZ1086" s="6"/>
      <c r="CC1086" s="6"/>
      <c r="CF1086" s="6"/>
    </row>
    <row r="1087" spans="75:84" ht="12.75">
      <c r="BW1087" s="6"/>
      <c r="BZ1087" s="6"/>
      <c r="CC1087" s="6"/>
      <c r="CF1087" s="6"/>
    </row>
    <row r="1088" spans="75:84" ht="12.75">
      <c r="BW1088" s="6"/>
      <c r="BZ1088" s="6"/>
      <c r="CC1088" s="6"/>
      <c r="CF1088" s="6"/>
    </row>
    <row r="1089" spans="75:84" ht="12.75">
      <c r="BW1089" s="6"/>
      <c r="BZ1089" s="6"/>
      <c r="CC1089" s="6"/>
      <c r="CF1089" s="6"/>
    </row>
    <row r="1090" spans="75:84" ht="12.75">
      <c r="BW1090" s="6"/>
      <c r="BZ1090" s="6"/>
      <c r="CC1090" s="6"/>
      <c r="CF1090" s="6"/>
    </row>
    <row r="1091" spans="75:84" ht="12.75">
      <c r="BW1091" s="6"/>
      <c r="BZ1091" s="6"/>
      <c r="CC1091" s="6"/>
      <c r="CF1091" s="6"/>
    </row>
    <row r="1092" spans="75:84" ht="12.75">
      <c r="BW1092" s="6"/>
      <c r="BZ1092" s="6"/>
      <c r="CC1092" s="6"/>
      <c r="CF1092" s="6"/>
    </row>
    <row r="1093" spans="75:84" ht="12.75">
      <c r="BW1093" s="6"/>
      <c r="BZ1093" s="6"/>
      <c r="CC1093" s="6"/>
      <c r="CF1093" s="6"/>
    </row>
    <row r="1094" spans="75:84" ht="12.75">
      <c r="BW1094" s="6"/>
      <c r="BZ1094" s="6"/>
      <c r="CC1094" s="6"/>
      <c r="CF1094" s="6"/>
    </row>
    <row r="1095" spans="75:84" ht="12.75">
      <c r="BW1095" s="6"/>
      <c r="BZ1095" s="6"/>
      <c r="CC1095" s="6"/>
      <c r="CF1095" s="6"/>
    </row>
    <row r="1096" spans="75:84" ht="12.75">
      <c r="BW1096" s="6"/>
      <c r="BZ1096" s="6"/>
      <c r="CC1096" s="6"/>
      <c r="CF1096" s="6"/>
    </row>
    <row r="1097" spans="75:84" ht="12.75">
      <c r="BW1097" s="6"/>
      <c r="BZ1097" s="6"/>
      <c r="CC1097" s="6"/>
      <c r="CF1097" s="6"/>
    </row>
    <row r="1098" spans="75:84" ht="12.75">
      <c r="BW1098" s="6"/>
      <c r="BZ1098" s="6"/>
      <c r="CC1098" s="6"/>
      <c r="CF1098" s="6"/>
    </row>
    <row r="1099" spans="75:84" ht="12.75">
      <c r="BW1099" s="6"/>
      <c r="BZ1099" s="6"/>
      <c r="CC1099" s="6"/>
      <c r="CF1099" s="6"/>
    </row>
    <row r="1100" spans="75:84" ht="12.75">
      <c r="BW1100" s="6"/>
      <c r="BZ1100" s="6"/>
      <c r="CC1100" s="6"/>
      <c r="CF1100" s="6"/>
    </row>
    <row r="1101" spans="75:84" ht="12.75">
      <c r="BW1101" s="6"/>
      <c r="BZ1101" s="6"/>
      <c r="CC1101" s="6"/>
      <c r="CF1101" s="6"/>
    </row>
    <row r="1102" spans="75:84" ht="12.75">
      <c r="BW1102" s="6"/>
      <c r="BZ1102" s="6"/>
      <c r="CC1102" s="6"/>
      <c r="CF1102" s="6"/>
    </row>
    <row r="1103" spans="75:84" ht="12.75">
      <c r="BW1103" s="6"/>
      <c r="BZ1103" s="6"/>
      <c r="CC1103" s="6"/>
      <c r="CF1103" s="6"/>
    </row>
    <row r="1104" spans="75:84" ht="12.75">
      <c r="BW1104" s="6"/>
      <c r="BZ1104" s="6"/>
      <c r="CC1104" s="6"/>
      <c r="CF1104" s="6"/>
    </row>
    <row r="1105" spans="75:84" ht="12.75">
      <c r="BW1105" s="6"/>
      <c r="BZ1105" s="6"/>
      <c r="CC1105" s="6"/>
      <c r="CF1105" s="6"/>
    </row>
    <row r="1106" spans="75:84" ht="12.75">
      <c r="BW1106" s="6"/>
      <c r="BZ1106" s="6"/>
      <c r="CC1106" s="6"/>
      <c r="CF1106" s="6"/>
    </row>
    <row r="1107" spans="75:84" ht="12.75">
      <c r="BW1107" s="6"/>
      <c r="BZ1107" s="6"/>
      <c r="CC1107" s="6"/>
      <c r="CF1107" s="6"/>
    </row>
    <row r="1108" spans="75:84" ht="12.75">
      <c r="BW1108" s="6"/>
      <c r="BZ1108" s="6"/>
      <c r="CC1108" s="6"/>
      <c r="CF1108" s="6"/>
    </row>
    <row r="1109" ht="12.75">
      <c r="BW1109" s="6"/>
    </row>
  </sheetData>
  <mergeCells count="14">
    <mergeCell ref="F6:N6"/>
    <mergeCell ref="Y6:AD6"/>
    <mergeCell ref="AE6:AF6"/>
    <mergeCell ref="AJ6:AP6"/>
    <mergeCell ref="R6:U6"/>
    <mergeCell ref="BW29:BX29"/>
    <mergeCell ref="BO6:BS6"/>
    <mergeCell ref="BW6:BX6"/>
    <mergeCell ref="AQ6:AV6"/>
    <mergeCell ref="AW6:BC6"/>
    <mergeCell ref="BZ6:CA6"/>
    <mergeCell ref="CC6:CD6"/>
    <mergeCell ref="CF6:CG6"/>
    <mergeCell ref="BG6:BN6"/>
  </mergeCells>
  <hyperlinks>
    <hyperlink ref="K43" r:id="rId1" display="https://web.archive.org/web/20020805125758/http://macro.stanford.edu/groups/uffc/"/>
    <hyperlink ref="L43" r:id="rId2" display="http://ewh.ieee.org/conf/ius_2008/1996_ussymp_web/index.html "/>
    <hyperlink ref="M43" r:id="rId3" display="http://macro.stanford.edu/groups/uffc/"/>
    <hyperlink ref="M44" r:id="rId4" display="http://www.sunnybrook.utoronto.ca:8080/~ieee97"/>
    <hyperlink ref="K45" r:id="rId5" display="https://web.archive.org/web/19990224121612/http://bul.eecs.umich.edu/uffc/us_uss98/"/>
    <hyperlink ref="M45" r:id="rId6" display="http://bul.eecs.umich.edu/uffc/us_uss98/"/>
    <hyperlink ref="L46" r:id="rId7" display="http://ewh.ieee.org/conf/ius_2008/1999_ussymp_web/index.html "/>
    <hyperlink ref="M46" r:id="rId8" display="http://www.adsa.uiuc.edu/IEEE99/"/>
    <hyperlink ref="K47" r:id="rId9" display="https://web.archive.org/web/20010923005533/http://www.uffcsymp2000.org/"/>
    <hyperlink ref="M47" r:id="rId10" display="http://www.uffcsymp2000.org/"/>
    <hyperlink ref="K48" r:id="rId11" display="https://web.archive.org/web/20081028164328/http://www.ieee-uffc.org/2001/"/>
    <hyperlink ref="L48" r:id="rId12" display="http://ewh.ieee.org/conf/ius_2008/2001_ussymp_web/index.html "/>
    <hyperlink ref="M48" r:id="rId13" display="http://www.ieee-uffc.org/2001/"/>
    <hyperlink ref="K49" r:id="rId14" display="https://web.archive.org/web/20080908101442/http://www.ieee-uffc.org/2002/"/>
    <hyperlink ref="L49" r:id="rId15" display="http://ewh.ieee.org/conf/ius_2008/2002_ussymp_web/index.html "/>
    <hyperlink ref="M49" r:id="rId16" display="http://www.ieee-uffc.org/2002/"/>
    <hyperlink ref="K50" r:id="rId17" display="https://web.archive.org/web/20070819041914/http://www.ieee-uffc.org/2003/"/>
    <hyperlink ref="L50" r:id="rId18" display="http://ewh.ieee.org/conf/ius_2008/2003_ussymp_web/index.html "/>
    <hyperlink ref="M50" r:id="rId19" display="http://www.ieee-uffc.org/2003/"/>
    <hyperlink ref="K51" r:id="rId20" display="https://web.archive.org/web/20100213042013/http://ewh.ieee.org/soc/uffc/"/>
    <hyperlink ref="L51" r:id="rId21" display="http://ewh.ieee.org/conf/ius_2008/2004_ussymp_web/index.html "/>
    <hyperlink ref="M51" r:id="rId22" display="http://ewh.ieee.org/soc/uffc/"/>
    <hyperlink ref="K52" r:id="rId23" display="https://web.archive.org/web/20081015231934/http://www.ieee-uffc.org/2005/"/>
    <hyperlink ref="L52" r:id="rId24" display="http://ewh.ieee.org/conf/ius_2008/2005_ussymp_web/index.html "/>
    <hyperlink ref="M52" r:id="rId25" display="http://www.ieee-uffc.org/2005/"/>
    <hyperlink ref="K53" r:id="rId26" display="https://web.archive.org/web/20080414184003/http://www.ieee-ultrasonics2006.org/"/>
    <hyperlink ref="L53" r:id="rId27" display="http://ewh.ieee.org/conf/ius_2008/2006_ussymp_web/index.html"/>
    <hyperlink ref="M53" r:id="rId28" display="http://www.ieee-ultrasonics2006.org/"/>
    <hyperlink ref="K54" r:id="rId29" display="https://web.archive.org/web/20140513003036/http://ewh.ieee.org/conf/ius_2007/"/>
    <hyperlink ref="L54" r:id="rId30" display="http://ewh.ieee.org/conf/ius_2008/2007_ussymp_web/index.html "/>
    <hyperlink ref="M54" r:id="rId31" display="http://ewh.ieee.org/conf/ius_2007/"/>
    <hyperlink ref="K55" r:id="rId32" display="https://web.archive.org/web/20160407180144/http://ewh.ieee.org/conf/ius_2008/"/>
    <hyperlink ref="L55" r:id="rId33" display="http://ewh.ieee.org/conf/ius_2008/ "/>
    <hyperlink ref="M55" r:id="rId34" display="http://ewh.ieee.org/conf/ius_2008/"/>
    <hyperlink ref="K56" r:id="rId35" display="https://web.archive.org/web/20140107042629/http://ewh.ieee.org/conf/ius_2009"/>
    <hyperlink ref="M56" r:id="rId36" display="http://ewh.ieee.org/conf/ius_2009/"/>
    <hyperlink ref="K57" r:id="rId37" display="https://web.archive.org/web/20140901153623/http://ewh.ieee.org/conf/ius_2010/"/>
    <hyperlink ref="M57" r:id="rId38" display="http://ewh.ieee.org/conf/ius_2010/"/>
    <hyperlink ref="K58" r:id="rId39" display="https://web.archive.org/web/20150612132736/http://ewh.ieee.org/conf/ius_2011/"/>
    <hyperlink ref="M58" r:id="rId40" display="http://ewh.ieee.org/conf/ius_2011/"/>
    <hyperlink ref="K59" r:id="rId41" display="https://web.archive.org/web/20141228222905/http://ewh.ieee.org/conf/ius_2012"/>
    <hyperlink ref="M59" r:id="rId42" display="http://ewh.ieee.org/conf/ius_2012/"/>
    <hyperlink ref="K60" r:id="rId43" display="https://web.archive.org/web/20150716040515/http://www.ewh.ieee.org/conf/uffc/2013/"/>
    <hyperlink ref="M60" r:id="rId44" display="http://ewh.ieee.org/conf/uffc/2013/"/>
    <hyperlink ref="K61" r:id="rId45" display="https://web.archive.org/web/20150504214511/http://ewh.ieee.org/conf/ius_2014"/>
    <hyperlink ref="M61" r:id="rId46" display="http://ewh.ieee.org/conf/ius_2014/"/>
    <hyperlink ref="K62" r:id="rId47" display="https://web.archive.org/web/20151015065752/http://ewh.ieee.org/conf/ius/ius_2015/Welcome.html"/>
    <hyperlink ref="M62" r:id="rId48" display="http://ewh.ieee.org/conf/ius/ius_2015/"/>
    <hyperlink ref="K63" r:id="rId49" display="https://web.archive.org/web/20160608065037/http://sites.ieee.org/ius-2016/"/>
    <hyperlink ref="M63" r:id="rId50" display="http://sites.ieee.org/ius-2016/"/>
    <hyperlink ref="M65" r:id="rId51" display="http://sites.ieee.org/ius-2018/"/>
    <hyperlink ref="M64" r:id="rId52" display="http://ewh.ieee.org/conf/ius/2017/"/>
    <hyperlink ref="AJ2" r:id="rId53" display="Conference Web: http://ewh.ieee.org/conf/ius_2008/"/>
    <hyperlink ref="AJ3" r:id="rId54" display="Details of organizing IEEE IUS conferences can be found in the document titled: &quot;Organization of the 2008 IEEE International Ultrasonics Symposium (IUS)&quot;"/>
    <hyperlink ref="AJ4" r:id="rId55" display="3. IEEE IUS historical cahrts can be found with this link "/>
    <hyperlink ref="M67" r:id="rId56" display="https://2020.ieee-ius.org/"/>
    <hyperlink ref="M66" r:id="rId57" display="https://attend.ieee.org/ius-2019/"/>
    <hyperlink ref="M68" r:id="rId58" display="https://2021.ieee-ius.org/"/>
    <hyperlink ref="L45" r:id="rId59" display="http://ewh.ieee.org/conf/ius_2008/1998_ussymp_web/index.html"/>
    <hyperlink ref="L47" r:id="rId60" display="http://ewh.ieee.org/conf/ius_2008/2000_ussymp_web/index.html "/>
    <hyperlink ref="M69" r:id="rId61" display="https://2022.ieee-ius.org/"/>
    <hyperlink ref="M70" r:id="rId62" display="https://2023.ieee-ius.org/"/>
  </hyperlinks>
  <printOptions/>
  <pageMargins left="0.5" right="0.5" top="0.75" bottom="0.75" header="0.5" footer="0.5"/>
  <pageSetup horizontalDpi="1200" verticalDpi="1200" orientation="landscape" scale="65" r:id="rId66"/>
  <headerFooter alignWithMargins="0">
    <oddHeader>&amp;L2008 IEEE International Ultrasonics Symposium (IUS)&amp;RBeijing International Convention Center (BICC), Beijing, China, November 2-5, 2008</oddHeader>
    <oddFooter>&amp;LCreated by Dr. Jian-yu Lu, General Chair, on July 6, 2009&amp;C&amp;P&amp;RIEEE Ultrasonics, Ferroelectrics, and Frequency Control Society</oddFooter>
  </headerFooter>
  <colBreaks count="1" manualBreakCount="1">
    <brk id="58" min="2" max="62" man="1"/>
  </colBreaks>
  <drawing r:id="rId65"/>
  <legacyDrawing r:id="rId64"/>
</worksheet>
</file>

<file path=xl/worksheets/sheet2.xml><?xml version="1.0" encoding="utf-8"?>
<worksheet xmlns="http://schemas.openxmlformats.org/spreadsheetml/2006/main" xmlns:r="http://schemas.openxmlformats.org/officeDocument/2006/relationships">
  <dimension ref="A1:N473"/>
  <sheetViews>
    <sheetView workbookViewId="0" topLeftCell="A1">
      <pane ySplit="7" topLeftCell="BM8" activePane="bottomLeft" state="frozen"/>
      <selection pane="topLeft" activeCell="A1" sqref="A1"/>
      <selection pane="bottomLeft" activeCell="M25" sqref="M25:M30"/>
    </sheetView>
  </sheetViews>
  <sheetFormatPr defaultColWidth="9.140625" defaultRowHeight="12.75"/>
  <cols>
    <col min="1" max="1" width="6.7109375" style="80" customWidth="1"/>
    <col min="2" max="2" width="6.7109375" style="0" customWidth="1"/>
    <col min="3" max="3" width="12.7109375" style="0" customWidth="1"/>
    <col min="4" max="8" width="14.7109375" style="0" customWidth="1"/>
    <col min="9" max="9" width="6.7109375" style="0" customWidth="1"/>
    <col min="10" max="12" width="1.7109375" style="0" customWidth="1"/>
    <col min="13" max="13" width="12.7109375" style="0" customWidth="1"/>
    <col min="14" max="19" width="14.7109375" style="0" customWidth="1"/>
    <col min="20" max="20" width="14.8515625" style="0" customWidth="1"/>
  </cols>
  <sheetData>
    <row r="1" ht="12.75">
      <c r="M1" s="103" t="s">
        <v>289</v>
      </c>
    </row>
    <row r="2" spans="1:13" ht="12.75">
      <c r="A2" t="s">
        <v>533</v>
      </c>
      <c r="D2" s="140" t="s">
        <v>532</v>
      </c>
      <c r="M2" s="104" t="s">
        <v>290</v>
      </c>
    </row>
    <row r="3" spans="1:13" ht="12.75">
      <c r="A3" s="138" t="str">
        <f>'IUS Original_Data'!B3</f>
        <v>(Updated: November 30, 2022.) </v>
      </c>
      <c r="D3" s="127" t="s">
        <v>534</v>
      </c>
      <c r="M3" s="105" t="s">
        <v>291</v>
      </c>
    </row>
    <row r="4" spans="4:13" ht="12.75">
      <c r="D4" t="s">
        <v>535</v>
      </c>
      <c r="M4" s="106" t="s">
        <v>292</v>
      </c>
    </row>
    <row r="5" ht="12.75">
      <c r="M5" s="102" t="s">
        <v>288</v>
      </c>
    </row>
    <row r="6" ht="12.75">
      <c r="C6" s="43" t="s">
        <v>112</v>
      </c>
    </row>
    <row r="7" ht="12.75">
      <c r="E7" t="s">
        <v>536</v>
      </c>
    </row>
    <row r="8" ht="12.75">
      <c r="K8" s="54"/>
    </row>
    <row r="9" spans="1:14" ht="12.75">
      <c r="A9" s="80" t="s">
        <v>151</v>
      </c>
      <c r="K9" s="54"/>
      <c r="M9" s="134" t="s">
        <v>509</v>
      </c>
      <c r="N9" s="134"/>
    </row>
    <row r="10" spans="11:14" ht="12.75">
      <c r="K10" s="54"/>
      <c r="M10" s="136" t="s">
        <v>510</v>
      </c>
      <c r="N10" s="53"/>
    </row>
    <row r="11" spans="11:14" ht="12.75">
      <c r="K11" s="54"/>
      <c r="M11" s="135" t="s">
        <v>503</v>
      </c>
      <c r="N11" s="137">
        <v>1327</v>
      </c>
    </row>
    <row r="12" spans="11:14" ht="12.75">
      <c r="K12" s="54"/>
      <c r="M12" s="53" t="s">
        <v>504</v>
      </c>
      <c r="N12" s="53">
        <v>718</v>
      </c>
    </row>
    <row r="13" spans="11:14" ht="12.75">
      <c r="K13" s="54"/>
      <c r="M13" s="53" t="s">
        <v>505</v>
      </c>
      <c r="N13" s="53">
        <v>342</v>
      </c>
    </row>
    <row r="14" spans="11:14" ht="12.75">
      <c r="K14" s="54"/>
      <c r="M14" s="53" t="s">
        <v>506</v>
      </c>
      <c r="N14" s="53">
        <v>6</v>
      </c>
    </row>
    <row r="15" spans="11:14" ht="12.75">
      <c r="K15" s="54"/>
      <c r="M15" s="53" t="s">
        <v>507</v>
      </c>
      <c r="N15" s="53">
        <v>261</v>
      </c>
    </row>
    <row r="16" spans="11:14" ht="12.75">
      <c r="K16" s="54"/>
      <c r="M16" s="53"/>
      <c r="N16" s="53"/>
    </row>
    <row r="17" spans="11:14" ht="12.75">
      <c r="K17" s="54"/>
      <c r="M17" s="136" t="s">
        <v>511</v>
      </c>
      <c r="N17" s="53"/>
    </row>
    <row r="18" spans="11:14" ht="12.75">
      <c r="K18" s="54"/>
      <c r="M18" s="135" t="s">
        <v>503</v>
      </c>
      <c r="N18" s="137">
        <v>2033</v>
      </c>
    </row>
    <row r="19" spans="11:14" ht="12.75">
      <c r="K19" s="54"/>
      <c r="M19" s="53" t="s">
        <v>504</v>
      </c>
      <c r="N19" s="53">
        <v>450</v>
      </c>
    </row>
    <row r="20" spans="11:14" ht="12.75">
      <c r="K20" s="54"/>
      <c r="M20" s="53" t="s">
        <v>505</v>
      </c>
      <c r="N20" s="53">
        <v>1005</v>
      </c>
    </row>
    <row r="21" spans="11:14" ht="12.75">
      <c r="K21" s="54"/>
      <c r="M21" s="53" t="s">
        <v>506</v>
      </c>
      <c r="N21" s="53">
        <v>20</v>
      </c>
    </row>
    <row r="22" spans="11:14" ht="12.75">
      <c r="K22" s="54"/>
      <c r="M22" s="53" t="s">
        <v>507</v>
      </c>
      <c r="N22" s="53">
        <v>481</v>
      </c>
    </row>
    <row r="23" spans="11:14" ht="12.75">
      <c r="K23" s="54"/>
      <c r="M23" s="53" t="s">
        <v>508</v>
      </c>
      <c r="N23" s="53">
        <v>77</v>
      </c>
    </row>
    <row r="24" ht="12.75">
      <c r="K24" s="54"/>
    </row>
    <row r="25" spans="11:14" ht="12.75">
      <c r="K25" s="54"/>
      <c r="M25" s="143" t="s">
        <v>586</v>
      </c>
      <c r="N25" s="144"/>
    </row>
    <row r="26" spans="11:14" ht="12.75">
      <c r="K26" s="54"/>
      <c r="M26" s="144" t="s">
        <v>588</v>
      </c>
      <c r="N26" s="144"/>
    </row>
    <row r="27" spans="11:14" ht="12.75">
      <c r="K27" s="54"/>
      <c r="M27" s="144" t="s">
        <v>589</v>
      </c>
      <c r="N27" s="144"/>
    </row>
    <row r="28" spans="11:14" ht="12.75">
      <c r="K28" s="54"/>
      <c r="M28" s="143" t="s">
        <v>590</v>
      </c>
      <c r="N28" s="144"/>
    </row>
    <row r="29" spans="11:14" ht="12.75">
      <c r="K29" s="54"/>
      <c r="M29" s="144" t="s">
        <v>591</v>
      </c>
      <c r="N29" s="144"/>
    </row>
    <row r="30" spans="11:14" ht="12.75">
      <c r="K30" s="54"/>
      <c r="M30" s="144" t="s">
        <v>592</v>
      </c>
      <c r="N30" s="144"/>
    </row>
    <row r="31" ht="12.75">
      <c r="K31" s="54"/>
    </row>
    <row r="32" ht="12.75">
      <c r="K32" s="54"/>
    </row>
    <row r="33" ht="12.75">
      <c r="K33" s="54"/>
    </row>
    <row r="34" ht="12.75">
      <c r="K34" s="54"/>
    </row>
    <row r="35" ht="12.75">
      <c r="K35" s="54"/>
    </row>
    <row r="36" ht="12.75">
      <c r="K36" s="54"/>
    </row>
    <row r="37" ht="12.75">
      <c r="K37" s="54"/>
    </row>
    <row r="38" ht="12.75">
      <c r="K38" s="54"/>
    </row>
    <row r="39" ht="12.75">
      <c r="K39" s="54"/>
    </row>
    <row r="40" spans="1:11" ht="12.75">
      <c r="A40" s="80" t="s">
        <v>150</v>
      </c>
      <c r="K40" s="54"/>
    </row>
    <row r="41" ht="12.75">
      <c r="K41" s="54"/>
    </row>
    <row r="42" ht="12.75">
      <c r="K42" s="54"/>
    </row>
    <row r="43" ht="12.75">
      <c r="K43" s="54"/>
    </row>
    <row r="44" ht="12.75">
      <c r="K44" s="54"/>
    </row>
    <row r="45" ht="12.75">
      <c r="K45" s="54"/>
    </row>
    <row r="46" ht="12.75">
      <c r="K46" s="54"/>
    </row>
    <row r="47" ht="12.75">
      <c r="K47" s="54"/>
    </row>
    <row r="48" ht="12.75">
      <c r="K48" s="54"/>
    </row>
    <row r="49" ht="12.75">
      <c r="K49" s="54"/>
    </row>
    <row r="50" ht="12.75">
      <c r="K50" s="54"/>
    </row>
    <row r="51" ht="12.75">
      <c r="K51" s="54"/>
    </row>
    <row r="52" ht="12.75">
      <c r="K52" s="54"/>
    </row>
    <row r="53" ht="12.75">
      <c r="K53" s="54"/>
    </row>
    <row r="54" ht="12.75">
      <c r="K54" s="54"/>
    </row>
    <row r="55" ht="12.75">
      <c r="K55" s="54"/>
    </row>
    <row r="56" ht="12.75">
      <c r="K56" s="54"/>
    </row>
    <row r="57" ht="12.75">
      <c r="K57" s="54"/>
    </row>
    <row r="58" ht="12.75">
      <c r="K58" s="54"/>
    </row>
    <row r="59" ht="12.75">
      <c r="K59" s="54"/>
    </row>
    <row r="60" ht="12.75">
      <c r="K60" s="54"/>
    </row>
    <row r="61" ht="12.75">
      <c r="K61" s="54"/>
    </row>
    <row r="62" ht="12.75">
      <c r="K62" s="54"/>
    </row>
    <row r="63" ht="12.75">
      <c r="K63" s="54"/>
    </row>
    <row r="64" ht="12.75">
      <c r="K64" s="54"/>
    </row>
    <row r="65" ht="12.75">
      <c r="K65" s="54"/>
    </row>
    <row r="66" ht="12.75">
      <c r="K66" s="54"/>
    </row>
    <row r="67" ht="12.75">
      <c r="K67" s="54"/>
    </row>
    <row r="68" ht="12.75">
      <c r="K68" s="54"/>
    </row>
    <row r="69" ht="12.75">
      <c r="K69" s="54"/>
    </row>
    <row r="70" ht="12.75">
      <c r="K70" s="54"/>
    </row>
    <row r="71" spans="1:11" ht="12.75">
      <c r="A71" s="80" t="s">
        <v>149</v>
      </c>
      <c r="K71" s="54"/>
    </row>
    <row r="72" ht="12.75">
      <c r="K72" s="54"/>
    </row>
    <row r="73" ht="12.75">
      <c r="K73" s="54"/>
    </row>
    <row r="74" ht="12.75">
      <c r="K74" s="54"/>
    </row>
    <row r="75" ht="12.75">
      <c r="K75" s="54"/>
    </row>
    <row r="76" ht="12.75">
      <c r="K76" s="54"/>
    </row>
    <row r="77" ht="12.75">
      <c r="K77" s="54"/>
    </row>
    <row r="78" ht="12.75">
      <c r="K78" s="54"/>
    </row>
    <row r="79" ht="12.75">
      <c r="K79" s="54"/>
    </row>
    <row r="80" ht="12.75">
      <c r="K80" s="54"/>
    </row>
    <row r="81" ht="12.75">
      <c r="K81" s="54"/>
    </row>
    <row r="82" ht="12.75">
      <c r="K82" s="54"/>
    </row>
    <row r="83" ht="12.75">
      <c r="K83" s="54"/>
    </row>
    <row r="84" ht="12.75">
      <c r="K84" s="54"/>
    </row>
    <row r="85" ht="12.75">
      <c r="K85" s="54"/>
    </row>
    <row r="86" ht="12.75">
      <c r="K86" s="54"/>
    </row>
    <row r="87" ht="12.75">
      <c r="K87" s="54"/>
    </row>
    <row r="88" ht="12.75">
      <c r="K88" s="54"/>
    </row>
    <row r="89" ht="12.75">
      <c r="K89" s="54"/>
    </row>
    <row r="90" ht="12.75">
      <c r="K90" s="54"/>
    </row>
    <row r="91" ht="12.75">
      <c r="K91" s="54"/>
    </row>
    <row r="92" ht="12.75">
      <c r="K92" s="54"/>
    </row>
    <row r="93" ht="12.75">
      <c r="K93" s="54"/>
    </row>
    <row r="94" ht="12.75">
      <c r="K94" s="54"/>
    </row>
    <row r="95" ht="12.75">
      <c r="K95" s="54"/>
    </row>
    <row r="96" ht="12.75">
      <c r="K96" s="54"/>
    </row>
    <row r="97" ht="12.75">
      <c r="K97" s="54"/>
    </row>
    <row r="98" ht="12.75">
      <c r="K98" s="54"/>
    </row>
    <row r="99" ht="12.75">
      <c r="K99" s="54"/>
    </row>
    <row r="100" ht="12.75">
      <c r="K100" s="54"/>
    </row>
    <row r="101" ht="12.75">
      <c r="K101" s="54"/>
    </row>
    <row r="102" spans="1:11" ht="12.75">
      <c r="A102" s="80" t="s">
        <v>148</v>
      </c>
      <c r="K102" s="54"/>
    </row>
    <row r="103" ht="12.75">
      <c r="K103" s="54"/>
    </row>
    <row r="104" ht="12.75">
      <c r="K104" s="54"/>
    </row>
    <row r="105" ht="12.75">
      <c r="K105" s="54"/>
    </row>
    <row r="106" ht="12.75">
      <c r="K106" s="54"/>
    </row>
    <row r="107" ht="12.75">
      <c r="K107" s="54"/>
    </row>
    <row r="108" ht="12.75">
      <c r="K108" s="54"/>
    </row>
    <row r="109" ht="12.75">
      <c r="K109" s="54"/>
    </row>
    <row r="110" ht="12.75">
      <c r="K110" s="54"/>
    </row>
    <row r="111" ht="12.75">
      <c r="K111" s="54"/>
    </row>
    <row r="112" ht="12.75">
      <c r="K112" s="54"/>
    </row>
    <row r="113" ht="12.75">
      <c r="K113" s="54"/>
    </row>
    <row r="114" ht="12.75">
      <c r="K114" s="54"/>
    </row>
    <row r="115" ht="12.75">
      <c r="K115" s="54"/>
    </row>
    <row r="116" ht="12.75">
      <c r="K116" s="54"/>
    </row>
    <row r="117" ht="12.75">
      <c r="K117" s="54"/>
    </row>
    <row r="118" ht="12.75">
      <c r="K118" s="54"/>
    </row>
    <row r="119" ht="12.75">
      <c r="K119" s="54"/>
    </row>
    <row r="120" ht="12.75">
      <c r="K120" s="54"/>
    </row>
    <row r="121" ht="12.75">
      <c r="K121" s="54"/>
    </row>
    <row r="122" ht="12.75">
      <c r="K122" s="54"/>
    </row>
    <row r="123" ht="12.75">
      <c r="K123" s="54"/>
    </row>
    <row r="124" ht="12.75">
      <c r="K124" s="54"/>
    </row>
    <row r="125" ht="12.75">
      <c r="K125" s="54"/>
    </row>
    <row r="126" ht="12.75">
      <c r="K126" s="54"/>
    </row>
    <row r="127" ht="12.75">
      <c r="K127" s="54"/>
    </row>
    <row r="128" ht="12.75">
      <c r="K128" s="54"/>
    </row>
    <row r="129" ht="12.75">
      <c r="K129" s="54"/>
    </row>
    <row r="130" ht="12.75">
      <c r="K130" s="54"/>
    </row>
    <row r="131" ht="12.75">
      <c r="K131" s="54"/>
    </row>
    <row r="132" ht="12.75">
      <c r="K132" s="54"/>
    </row>
    <row r="133" spans="1:11" ht="12.75">
      <c r="A133" s="80" t="s">
        <v>147</v>
      </c>
      <c r="K133" s="54"/>
    </row>
    <row r="134" ht="12.75">
      <c r="K134" s="54"/>
    </row>
    <row r="135" ht="12.75">
      <c r="K135" s="54"/>
    </row>
    <row r="136" ht="12.75">
      <c r="K136" s="54"/>
    </row>
    <row r="137" ht="12.75">
      <c r="K137" s="54"/>
    </row>
    <row r="138" ht="12.75">
      <c r="K138" s="54"/>
    </row>
    <row r="139" ht="12.75">
      <c r="K139" s="54"/>
    </row>
    <row r="140" ht="12.75">
      <c r="K140" s="54"/>
    </row>
    <row r="141" ht="12.75">
      <c r="K141" s="54"/>
    </row>
    <row r="142" ht="12.75">
      <c r="K142" s="54"/>
    </row>
    <row r="143" ht="12.75">
      <c r="K143" s="54"/>
    </row>
    <row r="144" ht="12.75">
      <c r="K144" s="54"/>
    </row>
    <row r="145" ht="12.75">
      <c r="K145" s="54"/>
    </row>
    <row r="146" ht="12.75">
      <c r="K146" s="54"/>
    </row>
    <row r="147" ht="12.75">
      <c r="K147" s="54"/>
    </row>
    <row r="148" ht="12.75">
      <c r="K148" s="54"/>
    </row>
    <row r="149" ht="12.75">
      <c r="K149" s="54"/>
    </row>
    <row r="150" ht="12.75">
      <c r="K150" s="54"/>
    </row>
    <row r="151" ht="12.75">
      <c r="K151" s="54"/>
    </row>
    <row r="152" ht="12.75">
      <c r="K152" s="54"/>
    </row>
    <row r="153" ht="12.75">
      <c r="K153" s="54"/>
    </row>
    <row r="154" ht="12.75">
      <c r="K154" s="54"/>
    </row>
    <row r="155" ht="12.75">
      <c r="K155" s="54"/>
    </row>
    <row r="156" ht="12.75">
      <c r="K156" s="54"/>
    </row>
    <row r="157" ht="12.75">
      <c r="K157" s="54"/>
    </row>
    <row r="158" ht="12.75">
      <c r="K158" s="54"/>
    </row>
    <row r="159" ht="12.75">
      <c r="K159" s="54"/>
    </row>
    <row r="160" ht="12.75">
      <c r="K160" s="54"/>
    </row>
    <row r="161" ht="12.75">
      <c r="K161" s="54"/>
    </row>
    <row r="162" ht="12.75">
      <c r="K162" s="54"/>
    </row>
    <row r="163" ht="12.75">
      <c r="K163" s="54"/>
    </row>
    <row r="164" spans="1:11" ht="12.75">
      <c r="A164" s="80" t="s">
        <v>146</v>
      </c>
      <c r="K164" s="54"/>
    </row>
    <row r="165" ht="12.75">
      <c r="K165" s="54"/>
    </row>
    <row r="166" ht="12.75">
      <c r="K166" s="54"/>
    </row>
    <row r="167" ht="12.75">
      <c r="K167" s="54"/>
    </row>
    <row r="168" ht="12.75">
      <c r="K168" s="54"/>
    </row>
    <row r="169" ht="12.75">
      <c r="K169" s="54"/>
    </row>
    <row r="170" ht="12.75">
      <c r="K170" s="54"/>
    </row>
    <row r="171" ht="12.75">
      <c r="K171" s="54"/>
    </row>
    <row r="172" ht="12.75">
      <c r="K172" s="54"/>
    </row>
    <row r="173" ht="12.75">
      <c r="K173" s="54"/>
    </row>
    <row r="174" ht="12.75">
      <c r="K174" s="54"/>
    </row>
    <row r="175" ht="12.75">
      <c r="K175" s="54"/>
    </row>
    <row r="176" ht="12.75">
      <c r="K176" s="54"/>
    </row>
    <row r="177" ht="12.75">
      <c r="K177" s="54"/>
    </row>
    <row r="178" ht="12.75">
      <c r="K178" s="54"/>
    </row>
    <row r="179" ht="12.75">
      <c r="K179" s="54"/>
    </row>
    <row r="180" ht="12.75">
      <c r="K180" s="54"/>
    </row>
    <row r="181" ht="12.75">
      <c r="K181" s="54"/>
    </row>
    <row r="182" ht="12.75">
      <c r="K182" s="54"/>
    </row>
    <row r="183" ht="12.75">
      <c r="K183" s="54"/>
    </row>
    <row r="184" ht="12.75">
      <c r="K184" s="54"/>
    </row>
    <row r="185" ht="12.75">
      <c r="K185" s="54"/>
    </row>
    <row r="186" ht="12.75">
      <c r="K186" s="54"/>
    </row>
    <row r="187" ht="12.75">
      <c r="K187" s="54"/>
    </row>
    <row r="188" ht="12.75">
      <c r="K188" s="54"/>
    </row>
    <row r="189" ht="12.75">
      <c r="K189" s="54"/>
    </row>
    <row r="190" ht="12.75">
      <c r="K190" s="54"/>
    </row>
    <row r="191" ht="12.75">
      <c r="K191" s="54"/>
    </row>
    <row r="192" ht="12.75">
      <c r="K192" s="54"/>
    </row>
    <row r="193" ht="12.75">
      <c r="K193" s="54"/>
    </row>
    <row r="194" ht="12.75">
      <c r="K194" s="54"/>
    </row>
    <row r="195" spans="1:11" ht="12.75">
      <c r="A195" s="80" t="s">
        <v>145</v>
      </c>
      <c r="K195" s="54"/>
    </row>
    <row r="196" ht="12.75">
      <c r="K196" s="54"/>
    </row>
    <row r="197" ht="12.75">
      <c r="K197" s="54"/>
    </row>
    <row r="198" ht="12.75">
      <c r="K198" s="54"/>
    </row>
    <row r="199" ht="12.75">
      <c r="K199" s="54"/>
    </row>
    <row r="200" ht="12.75">
      <c r="K200" s="54"/>
    </row>
    <row r="201" ht="12.75">
      <c r="K201" s="54"/>
    </row>
    <row r="202" ht="12.75">
      <c r="K202" s="54"/>
    </row>
    <row r="203" ht="12.75">
      <c r="K203" s="54"/>
    </row>
    <row r="204" ht="12.75">
      <c r="K204" s="54"/>
    </row>
    <row r="205" ht="12.75">
      <c r="K205" s="54"/>
    </row>
    <row r="206" ht="12.75">
      <c r="K206" s="54"/>
    </row>
    <row r="207" ht="12.75">
      <c r="K207" s="54"/>
    </row>
    <row r="208" ht="12.75">
      <c r="K208" s="54"/>
    </row>
    <row r="209" ht="12.75">
      <c r="K209" s="54"/>
    </row>
    <row r="210" ht="12.75">
      <c r="K210" s="54"/>
    </row>
    <row r="211" ht="12.75">
      <c r="K211" s="54"/>
    </row>
    <row r="212" ht="12.75">
      <c r="K212" s="54"/>
    </row>
    <row r="213" ht="12.75">
      <c r="K213" s="54"/>
    </row>
    <row r="214" ht="12.75">
      <c r="K214" s="54"/>
    </row>
    <row r="215" ht="12.75">
      <c r="K215" s="54"/>
    </row>
    <row r="216" ht="12.75">
      <c r="K216" s="54"/>
    </row>
    <row r="217" ht="12.75">
      <c r="K217" s="54"/>
    </row>
    <row r="218" ht="12.75">
      <c r="K218" s="54"/>
    </row>
    <row r="219" ht="12.75">
      <c r="K219" s="54"/>
    </row>
    <row r="220" ht="12.75">
      <c r="K220" s="54"/>
    </row>
    <row r="221" ht="12.75">
      <c r="K221" s="54"/>
    </row>
    <row r="222" ht="12.75">
      <c r="K222" s="54"/>
    </row>
    <row r="223" ht="12.75">
      <c r="K223" s="54"/>
    </row>
    <row r="224" ht="12.75">
      <c r="K224" s="54"/>
    </row>
    <row r="225" ht="12.75">
      <c r="K225" s="54"/>
    </row>
    <row r="226" spans="1:11" ht="12.75">
      <c r="A226" s="80" t="s">
        <v>144</v>
      </c>
      <c r="K226" s="54"/>
    </row>
    <row r="227" ht="12.75">
      <c r="K227" s="54"/>
    </row>
    <row r="228" ht="12.75">
      <c r="K228" s="54"/>
    </row>
    <row r="229" ht="12.75">
      <c r="K229" s="54"/>
    </row>
    <row r="230" ht="12.75">
      <c r="K230" s="54"/>
    </row>
    <row r="231" ht="12.75">
      <c r="K231" s="54"/>
    </row>
    <row r="232" ht="12.75">
      <c r="K232" s="54"/>
    </row>
    <row r="233" ht="12.75">
      <c r="K233" s="54"/>
    </row>
    <row r="234" ht="12.75">
      <c r="K234" s="54"/>
    </row>
    <row r="235" ht="12.75">
      <c r="K235" s="54"/>
    </row>
    <row r="236" ht="12.75">
      <c r="K236" s="54"/>
    </row>
    <row r="237" ht="12.75">
      <c r="K237" s="54"/>
    </row>
    <row r="238" ht="12.75">
      <c r="K238" s="54"/>
    </row>
    <row r="239" ht="12.75">
      <c r="K239" s="54"/>
    </row>
    <row r="240" ht="12.75">
      <c r="K240" s="54"/>
    </row>
    <row r="241" ht="12.75">
      <c r="K241" s="54"/>
    </row>
    <row r="242" ht="12.75">
      <c r="K242" s="54"/>
    </row>
    <row r="243" ht="12.75">
      <c r="K243" s="54"/>
    </row>
    <row r="244" ht="12.75">
      <c r="K244" s="54"/>
    </row>
    <row r="245" ht="12.75">
      <c r="K245" s="54"/>
    </row>
    <row r="246" ht="12.75">
      <c r="K246" s="54"/>
    </row>
    <row r="247" ht="12.75">
      <c r="K247" s="54"/>
    </row>
    <row r="248" ht="12.75">
      <c r="K248" s="54"/>
    </row>
    <row r="249" ht="12.75">
      <c r="K249" s="54"/>
    </row>
    <row r="250" ht="12.75">
      <c r="K250" s="54"/>
    </row>
    <row r="251" ht="12.75">
      <c r="K251" s="54"/>
    </row>
    <row r="252" ht="12.75">
      <c r="K252" s="54"/>
    </row>
    <row r="253" ht="12.75">
      <c r="K253" s="54"/>
    </row>
    <row r="254" ht="12.75">
      <c r="K254" s="54"/>
    </row>
    <row r="255" ht="12.75">
      <c r="K255" s="54"/>
    </row>
    <row r="256" ht="12.75">
      <c r="K256" s="54"/>
    </row>
    <row r="257" spans="1:11" ht="12.75">
      <c r="A257" s="80" t="s">
        <v>143</v>
      </c>
      <c r="K257" s="54"/>
    </row>
    <row r="258" ht="12.75">
      <c r="K258" s="54"/>
    </row>
    <row r="259" ht="12.75">
      <c r="K259" s="54"/>
    </row>
    <row r="260" ht="12.75">
      <c r="K260" s="54"/>
    </row>
    <row r="261" ht="12.75">
      <c r="K261" s="54"/>
    </row>
    <row r="262" ht="12.75">
      <c r="K262" s="54"/>
    </row>
    <row r="263" ht="12.75">
      <c r="K263" s="54"/>
    </row>
    <row r="264" ht="12.75">
      <c r="K264" s="54"/>
    </row>
    <row r="265" ht="12.75">
      <c r="K265" s="54"/>
    </row>
    <row r="266" ht="12.75">
      <c r="K266" s="54"/>
    </row>
    <row r="267" ht="12.75">
      <c r="K267" s="54"/>
    </row>
    <row r="268" ht="12.75">
      <c r="K268" s="54"/>
    </row>
    <row r="269" ht="12.75">
      <c r="K269" s="54"/>
    </row>
    <row r="270" ht="12.75">
      <c r="K270" s="54"/>
    </row>
    <row r="271" ht="12.75">
      <c r="K271" s="54"/>
    </row>
    <row r="272" ht="12.75">
      <c r="K272" s="54"/>
    </row>
    <row r="273" ht="12.75">
      <c r="K273" s="54"/>
    </row>
    <row r="274" ht="12.75">
      <c r="K274" s="54"/>
    </row>
    <row r="275" ht="12.75">
      <c r="K275" s="54"/>
    </row>
    <row r="276" ht="12.75">
      <c r="K276" s="54"/>
    </row>
    <row r="277" ht="12.75">
      <c r="K277" s="54"/>
    </row>
    <row r="278" ht="12.75">
      <c r="K278" s="54"/>
    </row>
    <row r="279" ht="12.75">
      <c r="K279" s="54"/>
    </row>
    <row r="280" ht="12.75">
      <c r="K280" s="54"/>
    </row>
    <row r="281" ht="12.75">
      <c r="K281" s="54"/>
    </row>
    <row r="282" ht="12.75">
      <c r="K282" s="54"/>
    </row>
    <row r="283" ht="12.75">
      <c r="K283" s="54"/>
    </row>
    <row r="284" ht="12.75">
      <c r="K284" s="54"/>
    </row>
    <row r="285" ht="12.75">
      <c r="K285" s="54"/>
    </row>
    <row r="286" ht="12.75">
      <c r="K286" s="54"/>
    </row>
    <row r="287" ht="12.75">
      <c r="K287" s="54"/>
    </row>
    <row r="288" spans="1:11" ht="12.75">
      <c r="A288" s="80" t="s">
        <v>142</v>
      </c>
      <c r="K288" s="54"/>
    </row>
    <row r="289" ht="12.75">
      <c r="K289" s="54"/>
    </row>
    <row r="290" ht="12.75">
      <c r="K290" s="54"/>
    </row>
    <row r="291" ht="12.75">
      <c r="K291" s="54"/>
    </row>
    <row r="292" ht="12.75">
      <c r="K292" s="54"/>
    </row>
    <row r="293" ht="12.75">
      <c r="K293" s="54"/>
    </row>
    <row r="294" ht="12.75">
      <c r="K294" s="54"/>
    </row>
    <row r="295" ht="12.75">
      <c r="K295" s="54"/>
    </row>
    <row r="296" ht="12.75">
      <c r="K296" s="54"/>
    </row>
    <row r="297" ht="12.75">
      <c r="K297" s="54"/>
    </row>
    <row r="298" ht="12.75">
      <c r="K298" s="54"/>
    </row>
    <row r="299" ht="12.75">
      <c r="K299" s="54"/>
    </row>
    <row r="300" ht="12.75">
      <c r="K300" s="54"/>
    </row>
    <row r="301" ht="12.75">
      <c r="K301" s="54"/>
    </row>
    <row r="302" ht="12.75">
      <c r="K302" s="54"/>
    </row>
    <row r="303" ht="12.75">
      <c r="K303" s="54"/>
    </row>
    <row r="304" ht="12.75">
      <c r="K304" s="54"/>
    </row>
    <row r="305" ht="12.75">
      <c r="K305" s="54"/>
    </row>
    <row r="306" ht="12.75">
      <c r="K306" s="54"/>
    </row>
    <row r="307" ht="12.75">
      <c r="K307" s="54"/>
    </row>
    <row r="308" ht="12.75">
      <c r="K308" s="54"/>
    </row>
    <row r="309" ht="12.75">
      <c r="K309" s="54"/>
    </row>
    <row r="310" ht="12.75">
      <c r="K310" s="54"/>
    </row>
    <row r="311" ht="12.75">
      <c r="K311" s="54"/>
    </row>
    <row r="312" ht="12.75">
      <c r="K312" s="54"/>
    </row>
    <row r="313" ht="12.75">
      <c r="K313" s="54"/>
    </row>
    <row r="314" ht="12.75">
      <c r="K314" s="54"/>
    </row>
    <row r="315" ht="12.75">
      <c r="K315" s="54"/>
    </row>
    <row r="316" ht="12.75">
      <c r="K316" s="54"/>
    </row>
    <row r="317" ht="12.75">
      <c r="K317" s="54"/>
    </row>
    <row r="318" spans="4:11" ht="12.75">
      <c r="D318" s="130" t="s">
        <v>497</v>
      </c>
      <c r="K318" s="54"/>
    </row>
    <row r="319" ht="12.75">
      <c r="K319" s="54"/>
    </row>
    <row r="320" ht="12.75">
      <c r="K320" s="54"/>
    </row>
    <row r="321" ht="12.75">
      <c r="K321" s="54"/>
    </row>
    <row r="322" ht="12.75">
      <c r="K322" s="54"/>
    </row>
    <row r="323" ht="12.75">
      <c r="K323" s="54"/>
    </row>
    <row r="324" ht="12.75">
      <c r="K324" s="54"/>
    </row>
    <row r="325" ht="12.75">
      <c r="K325" s="54"/>
    </row>
    <row r="326" ht="12.75">
      <c r="K326" s="54"/>
    </row>
    <row r="327" ht="12.75">
      <c r="K327" s="54"/>
    </row>
    <row r="328" ht="12.75">
      <c r="K328" s="54"/>
    </row>
    <row r="329" ht="12.75">
      <c r="K329" s="54"/>
    </row>
    <row r="330" ht="12.75">
      <c r="K330" s="54"/>
    </row>
    <row r="331" ht="12.75">
      <c r="K331" s="54"/>
    </row>
    <row r="332" ht="12.75">
      <c r="K332" s="54"/>
    </row>
    <row r="333" ht="12.75">
      <c r="K333" s="54"/>
    </row>
    <row r="334" ht="12.75">
      <c r="K334" s="54"/>
    </row>
    <row r="335" ht="12.75">
      <c r="K335" s="54"/>
    </row>
    <row r="336" ht="12.75">
      <c r="K336" s="54"/>
    </row>
    <row r="337" ht="12.75">
      <c r="K337" s="54"/>
    </row>
    <row r="338" ht="12.75">
      <c r="K338" s="54"/>
    </row>
    <row r="339" ht="12.75">
      <c r="K339" s="54"/>
    </row>
    <row r="340" ht="12.75">
      <c r="K340" s="54"/>
    </row>
    <row r="341" ht="12.75">
      <c r="K341" s="54"/>
    </row>
    <row r="342" ht="12.75">
      <c r="K342" s="54"/>
    </row>
    <row r="343" ht="12.75">
      <c r="K343" s="54"/>
    </row>
    <row r="344" ht="12.75">
      <c r="K344" s="54"/>
    </row>
    <row r="345" ht="12.75">
      <c r="K345" s="54"/>
    </row>
    <row r="346" ht="12.75">
      <c r="K346" s="54"/>
    </row>
    <row r="347" ht="12.75">
      <c r="K347" s="54"/>
    </row>
    <row r="348" ht="12.75">
      <c r="K348" s="54"/>
    </row>
    <row r="349" ht="12.75">
      <c r="K349" s="54"/>
    </row>
    <row r="350" ht="12.75">
      <c r="K350" s="54"/>
    </row>
    <row r="351" ht="12.75">
      <c r="K351" s="54"/>
    </row>
    <row r="352" ht="12.75">
      <c r="K352" s="54"/>
    </row>
    <row r="353" ht="12.75">
      <c r="K353" s="54"/>
    </row>
    <row r="354" ht="12.75">
      <c r="K354" s="54"/>
    </row>
    <row r="355" ht="12.75">
      <c r="K355" s="54"/>
    </row>
    <row r="356" ht="12.75">
      <c r="K356" s="54"/>
    </row>
    <row r="357" ht="12.75">
      <c r="K357" s="54"/>
    </row>
    <row r="358" ht="12.75">
      <c r="K358" s="54"/>
    </row>
    <row r="359" ht="12.75">
      <c r="K359" s="54"/>
    </row>
    <row r="360" ht="12.75">
      <c r="K360" s="54"/>
    </row>
    <row r="361" ht="12.75">
      <c r="K361" s="54"/>
    </row>
    <row r="362" ht="12.75">
      <c r="K362" s="54"/>
    </row>
    <row r="363" ht="12.75">
      <c r="K363" s="54"/>
    </row>
    <row r="364" ht="12.75">
      <c r="K364" s="54"/>
    </row>
    <row r="365" ht="12.75">
      <c r="K365" s="54"/>
    </row>
    <row r="366" ht="12.75">
      <c r="K366" s="54"/>
    </row>
    <row r="367" ht="12.75">
      <c r="K367" s="54"/>
    </row>
    <row r="368" ht="12.75">
      <c r="K368" s="54"/>
    </row>
    <row r="369" ht="12.75">
      <c r="K369" s="54"/>
    </row>
    <row r="370" ht="12.75">
      <c r="K370" s="54"/>
    </row>
    <row r="371" ht="12.75">
      <c r="K371" s="54"/>
    </row>
    <row r="372" ht="12.75">
      <c r="K372" s="54"/>
    </row>
    <row r="373" ht="12.75">
      <c r="K373" s="54"/>
    </row>
    <row r="374" ht="12.75">
      <c r="K374" s="54"/>
    </row>
    <row r="375" ht="12.75">
      <c r="K375" s="54"/>
    </row>
    <row r="376" ht="12.75">
      <c r="K376" s="54"/>
    </row>
    <row r="377" ht="12.75">
      <c r="K377" s="54"/>
    </row>
    <row r="378" ht="12.75">
      <c r="K378" s="54"/>
    </row>
    <row r="379" ht="12.75">
      <c r="K379" s="54"/>
    </row>
    <row r="380" ht="12.75">
      <c r="K380" s="54"/>
    </row>
    <row r="381" ht="12.75">
      <c r="K381" s="54"/>
    </row>
    <row r="382" ht="12.75">
      <c r="K382" s="54"/>
    </row>
    <row r="383" ht="12.75">
      <c r="K383" s="54"/>
    </row>
    <row r="384" ht="12.75">
      <c r="K384" s="54"/>
    </row>
    <row r="385" ht="12.75">
      <c r="K385" s="54"/>
    </row>
    <row r="386" ht="12.75">
      <c r="K386" s="54"/>
    </row>
    <row r="387" ht="12.75">
      <c r="K387" s="54"/>
    </row>
    <row r="388" ht="12.75">
      <c r="K388" s="54"/>
    </row>
    <row r="389" ht="12.75">
      <c r="K389" s="54"/>
    </row>
    <row r="390" ht="12.75">
      <c r="K390" s="54"/>
    </row>
    <row r="391" ht="12.75">
      <c r="K391" s="54"/>
    </row>
    <row r="392" ht="12.75">
      <c r="K392" s="54"/>
    </row>
    <row r="393" ht="12.75">
      <c r="K393" s="54"/>
    </row>
    <row r="394" ht="12.75">
      <c r="K394" s="54"/>
    </row>
    <row r="395" ht="12.75">
      <c r="K395" s="54"/>
    </row>
    <row r="396" ht="12.75">
      <c r="K396" s="54"/>
    </row>
    <row r="397" ht="12.75">
      <c r="K397" s="54"/>
    </row>
    <row r="398" ht="12.75">
      <c r="K398" s="54"/>
    </row>
    <row r="399" ht="12.75">
      <c r="K399" s="54"/>
    </row>
    <row r="400" ht="12.75">
      <c r="K400" s="54"/>
    </row>
    <row r="401" ht="12.75">
      <c r="K401" s="54"/>
    </row>
    <row r="402" ht="12.75">
      <c r="K402" s="54"/>
    </row>
    <row r="403" ht="12.75">
      <c r="K403" s="54"/>
    </row>
    <row r="404" ht="12.75">
      <c r="K404" s="54"/>
    </row>
    <row r="405" ht="12.75">
      <c r="K405" s="54"/>
    </row>
    <row r="406" ht="12.75">
      <c r="K406" s="54"/>
    </row>
    <row r="407" ht="12.75">
      <c r="K407" s="54"/>
    </row>
    <row r="408" ht="12.75">
      <c r="K408" s="54"/>
    </row>
    <row r="409" ht="12.75">
      <c r="K409" s="54"/>
    </row>
    <row r="410" ht="12.75">
      <c r="K410" s="54"/>
    </row>
    <row r="411" ht="12.75">
      <c r="K411" s="54"/>
    </row>
    <row r="412" ht="12.75">
      <c r="K412" s="54"/>
    </row>
    <row r="413" ht="12.75">
      <c r="K413" s="54"/>
    </row>
    <row r="414" ht="12.75">
      <c r="K414" s="54"/>
    </row>
    <row r="415" ht="12.75">
      <c r="K415" s="54"/>
    </row>
    <row r="416" ht="12.75">
      <c r="K416" s="54"/>
    </row>
    <row r="417" ht="12.75">
      <c r="K417" s="54"/>
    </row>
    <row r="418" ht="12.75">
      <c r="K418" s="54"/>
    </row>
    <row r="419" ht="12.75">
      <c r="K419" s="54"/>
    </row>
    <row r="420" ht="12.75">
      <c r="K420" s="54"/>
    </row>
    <row r="421" ht="12.75">
      <c r="K421" s="54"/>
    </row>
    <row r="422" ht="12.75">
      <c r="K422" s="54"/>
    </row>
    <row r="423" ht="12.75">
      <c r="K423" s="54"/>
    </row>
    <row r="424" ht="12.75">
      <c r="K424" s="54"/>
    </row>
    <row r="425" ht="12.75">
      <c r="K425" s="54"/>
    </row>
    <row r="426" ht="12.75">
      <c r="K426" s="54"/>
    </row>
    <row r="427" ht="12.75">
      <c r="K427" s="54"/>
    </row>
    <row r="428" ht="12.75">
      <c r="K428" s="54"/>
    </row>
    <row r="429" ht="12.75">
      <c r="K429" s="54"/>
    </row>
    <row r="430" ht="12.75">
      <c r="K430" s="54"/>
    </row>
    <row r="431" ht="12.75">
      <c r="K431" s="54"/>
    </row>
    <row r="432" ht="12.75">
      <c r="K432" s="54"/>
    </row>
    <row r="433" ht="12.75">
      <c r="K433" s="54"/>
    </row>
    <row r="434" ht="12.75">
      <c r="K434" s="54"/>
    </row>
    <row r="435" ht="12.75">
      <c r="K435" s="54"/>
    </row>
    <row r="436" ht="12.75">
      <c r="K436" s="54"/>
    </row>
    <row r="437" ht="12.75">
      <c r="K437" s="54"/>
    </row>
    <row r="438" ht="12.75">
      <c r="K438" s="54"/>
    </row>
    <row r="439" ht="12.75">
      <c r="K439" s="54"/>
    </row>
    <row r="440" ht="12.75">
      <c r="K440" s="54"/>
    </row>
    <row r="441" ht="12.75">
      <c r="K441" s="54"/>
    </row>
    <row r="442" ht="12.75">
      <c r="K442" s="54"/>
    </row>
    <row r="443" ht="12.75">
      <c r="K443" s="54"/>
    </row>
    <row r="444" ht="12.75">
      <c r="K444" s="54"/>
    </row>
    <row r="445" ht="12.75">
      <c r="K445" s="54"/>
    </row>
    <row r="446" ht="12.75">
      <c r="K446" s="54"/>
    </row>
    <row r="447" ht="12.75">
      <c r="K447" s="54"/>
    </row>
    <row r="448" ht="12.75">
      <c r="K448" s="54"/>
    </row>
    <row r="449" ht="12.75">
      <c r="K449" s="54"/>
    </row>
    <row r="450" ht="12.75">
      <c r="K450" s="54"/>
    </row>
    <row r="451" ht="12.75">
      <c r="K451" s="54"/>
    </row>
    <row r="452" ht="12.75">
      <c r="K452" s="54"/>
    </row>
    <row r="453" ht="12.75">
      <c r="K453" s="54"/>
    </row>
    <row r="454" ht="12.75">
      <c r="K454" s="54"/>
    </row>
    <row r="455" ht="12.75">
      <c r="K455" s="54"/>
    </row>
    <row r="456" ht="12.75">
      <c r="K456" s="54"/>
    </row>
    <row r="457" ht="12.75">
      <c r="K457" s="54"/>
    </row>
    <row r="458" ht="12.75">
      <c r="K458" s="54"/>
    </row>
    <row r="459" ht="12.75">
      <c r="K459" s="54"/>
    </row>
    <row r="460" ht="12.75">
      <c r="K460" s="54"/>
    </row>
    <row r="461" ht="12.75">
      <c r="K461" s="54"/>
    </row>
    <row r="462" ht="12.75">
      <c r="K462" s="54"/>
    </row>
    <row r="463" ht="12.75">
      <c r="K463" s="54"/>
    </row>
    <row r="464" ht="12.75">
      <c r="K464" s="54"/>
    </row>
    <row r="465" ht="12.75">
      <c r="K465" s="54"/>
    </row>
    <row r="466" ht="12.75">
      <c r="K466" s="54"/>
    </row>
    <row r="467" ht="12.75">
      <c r="K467" s="54"/>
    </row>
    <row r="468" ht="12.75">
      <c r="K468" s="54"/>
    </row>
    <row r="469" ht="12.75">
      <c r="K469" s="54"/>
    </row>
    <row r="470" ht="12.75">
      <c r="K470" s="54"/>
    </row>
    <row r="471" ht="12.75">
      <c r="K471" s="54"/>
    </row>
    <row r="472" ht="12.75">
      <c r="K472" s="54"/>
    </row>
    <row r="473" ht="12.75">
      <c r="K473" s="54"/>
    </row>
  </sheetData>
  <hyperlinks>
    <hyperlink ref="D3" r:id="rId1" display="  2008 IEEE International Ultrasonics Symposium, Beijing International Convention Center (BICC)"/>
  </hyperlinks>
  <printOptions/>
  <pageMargins left="0.75" right="0.75" top="1" bottom="1" header="0.5" footer="0.5"/>
  <pageSetup horizontalDpi="1200" verticalDpi="1200" orientation="portrait" scale="72" r:id="rId3"/>
  <headerFooter alignWithMargins="0">
    <oddHeader>&amp;L&amp;9 2008 IEEE International Ultrasonics Symposium (IUS)&amp;R&amp;9Beijing International Convention Center (BICC), Beijing, China, November 2-5, 2008</oddHeader>
    <oddFooter>&amp;L&amp;9Created by Dr. Jian-yu Lu, General Chair, on July 6, 2009&amp;C&amp;9&amp;P&amp;R&amp;9IEEE Ultrasonics, Ferroelectrics, and Frequency Control Society</oddFooter>
  </headerFooter>
  <colBreaks count="1" manualBreakCount="1">
    <brk id="12" max="36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University of Toledo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Multi-Year Trends</dc:title>
  <dc:subject>2008 IEEE International Symposium</dc:subject>
  <dc:creator>Professor Jian-yu Lu</dc:creator>
  <cp:keywords/>
  <dc:description>2008 IEEE International Symposium
Beijing International Convention Center
Beijing, China
November 2-5, 2008</dc:description>
  <cp:lastModifiedBy>Jian-yu Lu</cp:lastModifiedBy>
  <cp:lastPrinted>2012-06-09T20:52:07Z</cp:lastPrinted>
  <dcterms:created xsi:type="dcterms:W3CDTF">2009-07-08T05:19:07Z</dcterms:created>
  <dcterms:modified xsi:type="dcterms:W3CDTF">2023-12-22T22:25:57Z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