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<sst xmlns="http://schemas.openxmlformats.org/spreadsheetml/2006/main" count="106" uniqueCount="68">
  <si>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t>Device Failures</t>
  </si>
  <si>
    <t>Generic Failure Rate</t>
  </si>
  <si>
    <t>Devices on Test</t>
  </si>
  <si>
    <t>Test Temperature</t>
  </si>
  <si>
    <t>Test Voltage</t>
  </si>
  <si>
    <t>Integrated Failure Rate</t>
  </si>
  <si>
    <t>Test Failure Rate</t>
  </si>
  <si>
    <r>
      <t>t</t>
    </r>
    <r>
      <rPr>
        <i/>
        <vertAlign val="subscript"/>
        <sz val="10"/>
        <rFont val="Arial"/>
        <family val="2"/>
      </rPr>
      <t>b,d</t>
    </r>
  </si>
  <si>
    <t>Black Box Steady-State Failure Rate</t>
  </si>
  <si>
    <t>Quality Factor</t>
  </si>
  <si>
    <t>Units</t>
  </si>
  <si>
    <t>Value</t>
  </si>
  <si>
    <t>FIT</t>
  </si>
  <si>
    <t>V</t>
  </si>
  <si>
    <r>
      <t>o</t>
    </r>
    <r>
      <rPr>
        <sz val="10"/>
        <rFont val="Arial"/>
        <family val="0"/>
      </rPr>
      <t>C</t>
    </r>
  </si>
  <si>
    <t>Symbol</t>
  </si>
  <si>
    <t>Burn-In Temperature</t>
  </si>
  <si>
    <t>hours</t>
  </si>
  <si>
    <r>
      <t>N</t>
    </r>
    <r>
      <rPr>
        <i/>
        <vertAlign val="subscript"/>
        <sz val="10"/>
        <rFont val="Arial"/>
        <family val="2"/>
      </rPr>
      <t>0</t>
    </r>
  </si>
  <si>
    <t>n</t>
  </si>
  <si>
    <t>-</t>
  </si>
  <si>
    <r>
      <t>A</t>
    </r>
    <r>
      <rPr>
        <i/>
        <vertAlign val="subscript"/>
        <sz val="10"/>
        <rFont val="Arial"/>
        <family val="2"/>
      </rPr>
      <t>b,d</t>
    </r>
  </si>
  <si>
    <r>
      <t>T</t>
    </r>
    <r>
      <rPr>
        <i/>
        <vertAlign val="subscript"/>
        <sz val="10"/>
        <rFont val="Arial"/>
        <family val="2"/>
      </rPr>
      <t>e</t>
    </r>
  </si>
  <si>
    <t>Time Factor</t>
  </si>
  <si>
    <t>W</t>
  </si>
  <si>
    <t>Device Data</t>
  </si>
  <si>
    <t>Input Parameter</t>
  </si>
  <si>
    <t>Output Parameter</t>
  </si>
  <si>
    <t>Effective Test Time per Device</t>
  </si>
  <si>
    <t>Burn-In Temperature Acceleration Factor</t>
  </si>
  <si>
    <t>Test Temperature Acceleration Factor</t>
  </si>
  <si>
    <t>Test Voltage Acceleration Factor</t>
  </si>
  <si>
    <r>
      <t>T</t>
    </r>
    <r>
      <rPr>
        <i/>
        <vertAlign val="subscript"/>
        <sz val="10"/>
        <rFont val="Arial"/>
        <family val="2"/>
      </rPr>
      <t>1</t>
    </r>
  </si>
  <si>
    <t xml:space="preserve"> into Telcordia SR-332 Reliability Predictions</t>
  </si>
  <si>
    <t>Burn-In Data</t>
  </si>
  <si>
    <t>Lab Test Data</t>
  </si>
  <si>
    <t>Results</t>
  </si>
  <si>
    <t>Predicted Failure Rate</t>
  </si>
  <si>
    <t>Actual Test Time per Device</t>
  </si>
  <si>
    <t>Effective Burn-In Time per Device</t>
  </si>
  <si>
    <t>Burn-In Time per Device</t>
  </si>
  <si>
    <t>Confidence Level on Test Failure Rate</t>
  </si>
  <si>
    <t>%</t>
  </si>
  <si>
    <t>eV</t>
  </si>
  <si>
    <t>Voltage Stress Exponent Factor</t>
  </si>
  <si>
    <t>Upper Confidence Limit on Test Failure Rate</t>
  </si>
  <si>
    <t>Use Temperature</t>
  </si>
  <si>
    <t>Use Voltage</t>
  </si>
  <si>
    <r>
      <t>T</t>
    </r>
    <r>
      <rPr>
        <i/>
        <vertAlign val="subscript"/>
        <sz val="10"/>
        <rFont val="Arial"/>
        <family val="2"/>
      </rPr>
      <t>use</t>
    </r>
  </si>
  <si>
    <r>
      <t>V</t>
    </r>
    <r>
      <rPr>
        <i/>
        <vertAlign val="subscript"/>
        <sz val="10"/>
        <rFont val="Arial"/>
        <family val="2"/>
      </rPr>
      <t>use</t>
    </r>
  </si>
  <si>
    <r>
      <t>E</t>
    </r>
    <r>
      <rPr>
        <i/>
        <vertAlign val="subscript"/>
        <sz val="10"/>
        <rFont val="Arial"/>
        <family val="2"/>
      </rPr>
      <t>a</t>
    </r>
  </si>
  <si>
    <t>b</t>
  </si>
  <si>
    <r>
      <t>T</t>
    </r>
    <r>
      <rPr>
        <i/>
        <vertAlign val="subscript"/>
        <sz val="10"/>
        <rFont val="Arial"/>
        <family val="2"/>
      </rPr>
      <t>test</t>
    </r>
  </si>
  <si>
    <r>
      <t>V</t>
    </r>
    <r>
      <rPr>
        <i/>
        <vertAlign val="subscript"/>
        <sz val="10"/>
        <rFont val="Arial"/>
        <family val="2"/>
      </rPr>
      <t>test</t>
    </r>
  </si>
  <si>
    <t>CL</t>
  </si>
  <si>
    <r>
      <t>AF</t>
    </r>
    <r>
      <rPr>
        <i/>
        <vertAlign val="subscript"/>
        <sz val="10"/>
        <rFont val="Arial"/>
        <family val="2"/>
      </rPr>
      <t>T</t>
    </r>
  </si>
  <si>
    <r>
      <t>AF</t>
    </r>
    <r>
      <rPr>
        <i/>
        <vertAlign val="subscript"/>
        <sz val="10"/>
        <rFont val="Arial"/>
        <family val="2"/>
      </rPr>
      <t>V</t>
    </r>
  </si>
  <si>
    <r>
      <t>T</t>
    </r>
    <r>
      <rPr>
        <i/>
        <vertAlign val="subscript"/>
        <sz val="10"/>
        <rFont val="Arial"/>
        <family val="2"/>
      </rPr>
      <t>0</t>
    </r>
  </si>
  <si>
    <r>
      <t>l</t>
    </r>
    <r>
      <rPr>
        <i/>
        <vertAlign val="subscript"/>
        <sz val="10"/>
        <rFont val="Arial"/>
        <family val="2"/>
      </rPr>
      <t>SS</t>
    </r>
  </si>
  <si>
    <r>
      <t>l</t>
    </r>
    <r>
      <rPr>
        <i/>
        <vertAlign val="subscript"/>
        <sz val="10"/>
        <rFont val="Arial"/>
        <family val="2"/>
      </rPr>
      <t>UCL</t>
    </r>
  </si>
  <si>
    <r>
      <t>l</t>
    </r>
    <r>
      <rPr>
        <i/>
        <vertAlign val="subscript"/>
        <sz val="10"/>
        <rFont val="Arial"/>
        <family val="2"/>
      </rPr>
      <t>test</t>
    </r>
  </si>
  <si>
    <r>
      <t>l</t>
    </r>
    <r>
      <rPr>
        <i/>
        <vertAlign val="subscript"/>
        <sz val="10"/>
        <rFont val="Arial"/>
        <family val="2"/>
      </rPr>
      <t>BB</t>
    </r>
  </si>
  <si>
    <r>
      <t>p</t>
    </r>
    <r>
      <rPr>
        <i/>
        <vertAlign val="subscript"/>
        <sz val="10"/>
        <rFont val="Arial"/>
        <family val="2"/>
      </rPr>
      <t>Q</t>
    </r>
  </si>
  <si>
    <r>
      <t>l</t>
    </r>
    <r>
      <rPr>
        <i/>
        <vertAlign val="subscript"/>
        <sz val="10"/>
        <rFont val="Arial"/>
        <family val="2"/>
      </rPr>
      <t>G</t>
    </r>
  </si>
  <si>
    <r>
      <t>T</t>
    </r>
    <r>
      <rPr>
        <i/>
        <vertAlign val="subscript"/>
        <sz val="10"/>
        <rFont val="Arial"/>
        <family val="2"/>
      </rPr>
      <t>burn</t>
    </r>
  </si>
  <si>
    <t>Tool for Integrating Device Test Data</t>
  </si>
  <si>
    <t>Activation Energy</t>
  </si>
  <si>
    <t>NOTE: All cells except the input parameter values in yellow are protected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</si>
</sst>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center" vertical="center"/>
      <protection/>
    </xf>
    <xf numFmtId="3" fontId="0" fillId="0" borderId="2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/>
      <protection/>
    </xf>
    <xf numFmtId="0" fontId="7" fillId="5" borderId="3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/>
      <protection/>
    </xf>
    <xf numFmtId="0" fontId="6" fillId="6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7" borderId="14" xfId="0" applyFont="1" applyFill="1" applyBorder="1" applyAlignment="1" applyProtection="1">
      <alignment horizontal="center" vertical="center" wrapText="1"/>
      <protection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6" fillId="7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1">
      <selection activeCell="A5" sqref="A5"/>
    </sheetView>
  </sheetViews>
  <sheetFormatPr defaultColWidth="9.140625" defaultRowHeight="15" customHeight="1"/>
  <cols>
    <col min="1" max="1" width="10.7109375" style="9" customWidth="1"/>
    <col min="2" max="2" width="38.7109375" style="9" customWidth="1"/>
    <col min="3" max="3" width="8.7109375" style="10" customWidth="1"/>
    <col min="4" max="4" width="15.7109375" style="10" customWidth="1"/>
    <col min="5" max="5" width="8.7109375" style="10" customWidth="1"/>
    <col min="6" max="16384" width="9.140625" style="9" customWidth="1"/>
  </cols>
  <sheetData>
    <row r="1" spans="1:5" s="6" customFormat="1" ht="18">
      <c r="A1" s="59" t="s">
        <v>65</v>
      </c>
      <c r="B1" s="59"/>
      <c r="C1" s="59"/>
      <c r="D1" s="59"/>
      <c r="E1" s="59"/>
    </row>
    <row r="2" spans="1:5" s="6" customFormat="1" ht="18">
      <c r="A2" s="59" t="s">
        <v>33</v>
      </c>
      <c r="B2" s="59"/>
      <c r="C2" s="59"/>
      <c r="D2" s="59"/>
      <c r="E2" s="59"/>
    </row>
    <row r="3" spans="1:5" s="8" customFormat="1" ht="12.75">
      <c r="A3" s="7"/>
      <c r="B3" s="7"/>
      <c r="C3" s="7"/>
      <c r="D3" s="7"/>
      <c r="E3" s="7"/>
    </row>
    <row r="4" spans="1:5" s="8" customFormat="1" ht="12.75">
      <c r="A4" s="55" t="s">
        <v>67</v>
      </c>
      <c r="B4" s="55"/>
      <c r="C4" s="55"/>
      <c r="D4" s="55"/>
      <c r="E4" s="55"/>
    </row>
    <row r="5" spans="3:5" ht="13.5" thickBot="1">
      <c r="C5" s="9"/>
      <c r="D5" s="9"/>
      <c r="E5" s="9"/>
    </row>
    <row r="6" spans="1:5" ht="15" customHeight="1">
      <c r="A6" s="56" t="s">
        <v>25</v>
      </c>
      <c r="B6" s="11" t="s">
        <v>26</v>
      </c>
      <c r="C6" s="11" t="s">
        <v>15</v>
      </c>
      <c r="D6" s="11" t="s">
        <v>11</v>
      </c>
      <c r="E6" s="12" t="s">
        <v>10</v>
      </c>
    </row>
    <row r="7" spans="1:5" ht="15" customHeight="1">
      <c r="A7" s="57"/>
      <c r="B7" s="13" t="s">
        <v>8</v>
      </c>
      <c r="C7" s="14" t="s">
        <v>61</v>
      </c>
      <c r="D7" s="2">
        <v>61.2</v>
      </c>
      <c r="E7" s="15" t="s">
        <v>12</v>
      </c>
    </row>
    <row r="8" spans="1:5" ht="15" customHeight="1">
      <c r="A8" s="57"/>
      <c r="B8" s="13" t="s">
        <v>1</v>
      </c>
      <c r="C8" s="14" t="s">
        <v>63</v>
      </c>
      <c r="D8" s="2">
        <v>80.3</v>
      </c>
      <c r="E8" s="15" t="s">
        <v>12</v>
      </c>
    </row>
    <row r="9" spans="1:5" ht="15" customHeight="1">
      <c r="A9" s="57"/>
      <c r="B9" s="13" t="s">
        <v>9</v>
      </c>
      <c r="C9" s="14" t="s">
        <v>62</v>
      </c>
      <c r="D9" s="2">
        <v>1</v>
      </c>
      <c r="E9" s="16" t="s">
        <v>20</v>
      </c>
    </row>
    <row r="10" spans="1:5" ht="15" customHeight="1">
      <c r="A10" s="57"/>
      <c r="B10" s="13" t="s">
        <v>46</v>
      </c>
      <c r="C10" s="18" t="s">
        <v>48</v>
      </c>
      <c r="D10" s="3">
        <v>35</v>
      </c>
      <c r="E10" s="17" t="s">
        <v>14</v>
      </c>
    </row>
    <row r="11" spans="1:5" ht="15" customHeight="1">
      <c r="A11" s="57"/>
      <c r="B11" s="13" t="s">
        <v>47</v>
      </c>
      <c r="C11" s="18" t="s">
        <v>49</v>
      </c>
      <c r="D11" s="2">
        <v>3.3</v>
      </c>
      <c r="E11" s="15" t="s">
        <v>13</v>
      </c>
    </row>
    <row r="12" spans="1:5" ht="15" customHeight="1">
      <c r="A12" s="57"/>
      <c r="B12" s="13" t="s">
        <v>66</v>
      </c>
      <c r="C12" s="18" t="s">
        <v>50</v>
      </c>
      <c r="D12" s="4">
        <v>0.7</v>
      </c>
      <c r="E12" s="16" t="s">
        <v>43</v>
      </c>
    </row>
    <row r="13" spans="1:5" ht="15" customHeight="1" thickBot="1">
      <c r="A13" s="58"/>
      <c r="B13" s="19" t="s">
        <v>44</v>
      </c>
      <c r="C13" s="51" t="s">
        <v>51</v>
      </c>
      <c r="D13" s="5">
        <v>2.49</v>
      </c>
      <c r="E13" s="20" t="s">
        <v>20</v>
      </c>
    </row>
    <row r="14" spans="1:5" s="8" customFormat="1" ht="12.75" customHeight="1">
      <c r="A14" s="21"/>
      <c r="B14" s="22"/>
      <c r="C14" s="23"/>
      <c r="D14" s="24"/>
      <c r="E14" s="25"/>
    </row>
    <row r="15" spans="3:4" ht="13.5" thickBot="1">
      <c r="C15" s="26"/>
      <c r="D15" s="27"/>
    </row>
    <row r="16" spans="1:5" ht="15" customHeight="1">
      <c r="A16" s="56" t="s">
        <v>34</v>
      </c>
      <c r="B16" s="28" t="s">
        <v>26</v>
      </c>
      <c r="C16" s="11" t="s">
        <v>15</v>
      </c>
      <c r="D16" s="11" t="s">
        <v>11</v>
      </c>
      <c r="E16" s="12" t="s">
        <v>10</v>
      </c>
    </row>
    <row r="17" spans="1:5" ht="15" customHeight="1">
      <c r="A17" s="57"/>
      <c r="B17" s="29" t="s">
        <v>40</v>
      </c>
      <c r="C17" s="30" t="s">
        <v>7</v>
      </c>
      <c r="D17" s="3">
        <v>0</v>
      </c>
      <c r="E17" s="15" t="s">
        <v>17</v>
      </c>
    </row>
    <row r="18" spans="1:5" ht="15" customHeight="1">
      <c r="A18" s="57"/>
      <c r="B18" s="29" t="s">
        <v>16</v>
      </c>
      <c r="C18" s="18" t="s">
        <v>64</v>
      </c>
      <c r="D18" s="3">
        <v>0</v>
      </c>
      <c r="E18" s="17" t="s">
        <v>14</v>
      </c>
    </row>
    <row r="19" spans="1:5" ht="15" customHeight="1">
      <c r="A19" s="57"/>
      <c r="B19" s="31"/>
      <c r="C19" s="31"/>
      <c r="D19" s="31"/>
      <c r="E19" s="32"/>
    </row>
    <row r="20" spans="1:5" ht="15" customHeight="1">
      <c r="A20" s="57"/>
      <c r="B20" s="33" t="s">
        <v>27</v>
      </c>
      <c r="C20" s="34" t="s">
        <v>15</v>
      </c>
      <c r="D20" s="34" t="s">
        <v>11</v>
      </c>
      <c r="E20" s="35" t="s">
        <v>10</v>
      </c>
    </row>
    <row r="21" spans="1:5" ht="15" customHeight="1">
      <c r="A21" s="57"/>
      <c r="B21" s="29" t="s">
        <v>29</v>
      </c>
      <c r="C21" s="30" t="s">
        <v>21</v>
      </c>
      <c r="D21" s="36">
        <f>EXP((D12/0.00008617)*(1/(273+D10)-1/(273+D18)))</f>
        <v>0.03399980058879932</v>
      </c>
      <c r="E21" s="15" t="s">
        <v>20</v>
      </c>
    </row>
    <row r="22" spans="1:5" ht="15" customHeight="1">
      <c r="A22" s="57"/>
      <c r="B22" s="29" t="s">
        <v>39</v>
      </c>
      <c r="C22" s="30" t="s">
        <v>22</v>
      </c>
      <c r="D22" s="37">
        <f>D17*D21</f>
        <v>0</v>
      </c>
      <c r="E22" s="15" t="s">
        <v>17</v>
      </c>
    </row>
    <row r="23" spans="1:5" ht="15" customHeight="1" thickBot="1">
      <c r="A23" s="58"/>
      <c r="B23" s="38" t="s">
        <v>23</v>
      </c>
      <c r="C23" s="39" t="s">
        <v>24</v>
      </c>
      <c r="D23" s="40">
        <f>IF(D37&gt;10000,D37/4000,IF((D37+D22)&lt;=10000,((D37+D22)^0.25-D22^0.25),(((D37+D22)/4000)+7.5-D22^0.25)))</f>
        <v>687.7778731993205</v>
      </c>
      <c r="E23" s="41" t="s">
        <v>17</v>
      </c>
    </row>
    <row r="24" spans="3:5" ht="12.75">
      <c r="C24" s="9"/>
      <c r="D24" s="9"/>
      <c r="E24" s="9"/>
    </row>
    <row r="25" spans="3:5" ht="13.5" thickBot="1">
      <c r="C25" s="9"/>
      <c r="D25" s="9"/>
      <c r="E25" s="9"/>
    </row>
    <row r="26" spans="1:5" ht="15" customHeight="1">
      <c r="A26" s="56" t="s">
        <v>35</v>
      </c>
      <c r="B26" s="28" t="s">
        <v>26</v>
      </c>
      <c r="C26" s="11" t="s">
        <v>15</v>
      </c>
      <c r="D26" s="11" t="s">
        <v>11</v>
      </c>
      <c r="E26" s="12" t="s">
        <v>10</v>
      </c>
    </row>
    <row r="27" spans="1:5" ht="15" customHeight="1">
      <c r="A27" s="57"/>
      <c r="B27" s="29" t="s">
        <v>2</v>
      </c>
      <c r="C27" s="30" t="s">
        <v>18</v>
      </c>
      <c r="D27" s="1">
        <v>116</v>
      </c>
      <c r="E27" s="15" t="s">
        <v>20</v>
      </c>
    </row>
    <row r="28" spans="1:5" ht="15" customHeight="1">
      <c r="A28" s="57"/>
      <c r="B28" s="29" t="s">
        <v>38</v>
      </c>
      <c r="C28" s="30" t="s">
        <v>57</v>
      </c>
      <c r="D28" s="1">
        <v>750</v>
      </c>
      <c r="E28" s="15" t="s">
        <v>17</v>
      </c>
    </row>
    <row r="29" spans="1:5" ht="15" customHeight="1">
      <c r="A29" s="57"/>
      <c r="B29" s="29" t="s">
        <v>0</v>
      </c>
      <c r="C29" s="30" t="s">
        <v>19</v>
      </c>
      <c r="D29" s="1">
        <v>1</v>
      </c>
      <c r="E29" s="15" t="s">
        <v>20</v>
      </c>
    </row>
    <row r="30" spans="1:5" ht="15" customHeight="1">
      <c r="A30" s="57"/>
      <c r="B30" s="29" t="s">
        <v>3</v>
      </c>
      <c r="C30" s="18" t="s">
        <v>52</v>
      </c>
      <c r="D30" s="3">
        <v>135</v>
      </c>
      <c r="E30" s="17" t="s">
        <v>14</v>
      </c>
    </row>
    <row r="31" spans="1:5" ht="15" customHeight="1">
      <c r="A31" s="57"/>
      <c r="B31" s="29" t="s">
        <v>4</v>
      </c>
      <c r="C31" s="18" t="s">
        <v>53</v>
      </c>
      <c r="D31" s="2">
        <v>4</v>
      </c>
      <c r="E31" s="15" t="s">
        <v>13</v>
      </c>
    </row>
    <row r="32" spans="1:5" ht="15" customHeight="1">
      <c r="A32" s="57"/>
      <c r="B32" s="13" t="s">
        <v>41</v>
      </c>
      <c r="C32" s="30" t="s">
        <v>54</v>
      </c>
      <c r="D32" s="1">
        <v>60</v>
      </c>
      <c r="E32" s="15" t="s">
        <v>42</v>
      </c>
    </row>
    <row r="33" spans="1:5" ht="15" customHeight="1">
      <c r="A33" s="57"/>
      <c r="B33" s="31"/>
      <c r="C33" s="31"/>
      <c r="D33" s="31"/>
      <c r="E33" s="42"/>
    </row>
    <row r="34" spans="1:5" ht="15" customHeight="1">
      <c r="A34" s="57"/>
      <c r="B34" s="33" t="s">
        <v>27</v>
      </c>
      <c r="C34" s="34" t="s">
        <v>15</v>
      </c>
      <c r="D34" s="34" t="s">
        <v>11</v>
      </c>
      <c r="E34" s="35" t="s">
        <v>10</v>
      </c>
    </row>
    <row r="35" spans="1:5" ht="15" customHeight="1">
      <c r="A35" s="57"/>
      <c r="B35" s="29" t="s">
        <v>30</v>
      </c>
      <c r="C35" s="30" t="s">
        <v>55</v>
      </c>
      <c r="D35" s="36">
        <f>EXP((D12/0.00008617)*(1/(273+D10)-1/(273+D30)))</f>
        <v>641.9063114070354</v>
      </c>
      <c r="E35" s="15" t="s">
        <v>20</v>
      </c>
    </row>
    <row r="36" spans="1:5" ht="15" customHeight="1">
      <c r="A36" s="57"/>
      <c r="B36" s="29" t="s">
        <v>31</v>
      </c>
      <c r="C36" s="30" t="s">
        <v>56</v>
      </c>
      <c r="D36" s="36">
        <f>EXP(D13*(D31-D11))</f>
        <v>5.714461116642697</v>
      </c>
      <c r="E36" s="15" t="s">
        <v>20</v>
      </c>
    </row>
    <row r="37" spans="1:5" ht="15" customHeight="1" thickBot="1">
      <c r="A37" s="58"/>
      <c r="B37" s="38" t="s">
        <v>28</v>
      </c>
      <c r="C37" s="39" t="s">
        <v>32</v>
      </c>
      <c r="D37" s="43">
        <f>D28*D35*D36</f>
        <v>2751111.492797282</v>
      </c>
      <c r="E37" s="41" t="s">
        <v>17</v>
      </c>
    </row>
    <row r="38" spans="1:5" ht="15" customHeight="1">
      <c r="A38" s="44"/>
      <c r="C38" s="9"/>
      <c r="D38" s="9"/>
      <c r="E38" s="9"/>
    </row>
    <row r="39" spans="3:4" ht="15" customHeight="1" thickBot="1">
      <c r="C39" s="9"/>
      <c r="D39" s="9"/>
    </row>
    <row r="40" spans="1:5" ht="15" customHeight="1">
      <c r="A40" s="52" t="s">
        <v>36</v>
      </c>
      <c r="B40" s="45" t="s">
        <v>27</v>
      </c>
      <c r="C40" s="46" t="s">
        <v>15</v>
      </c>
      <c r="D40" s="46" t="s">
        <v>11</v>
      </c>
      <c r="E40" s="47" t="s">
        <v>10</v>
      </c>
    </row>
    <row r="41" spans="1:5" ht="15" customHeight="1">
      <c r="A41" s="53"/>
      <c r="B41" s="13" t="s">
        <v>37</v>
      </c>
      <c r="C41" s="14" t="s">
        <v>61</v>
      </c>
      <c r="D41" s="48">
        <f>D7</f>
        <v>61.2</v>
      </c>
      <c r="E41" s="15" t="s">
        <v>12</v>
      </c>
    </row>
    <row r="42" spans="1:5" ht="15" customHeight="1">
      <c r="A42" s="53"/>
      <c r="B42" s="13" t="s">
        <v>6</v>
      </c>
      <c r="C42" s="14" t="s">
        <v>60</v>
      </c>
      <c r="D42" s="36">
        <f>(D29/(D27*D37))*10^9</f>
        <v>3.133529730707877</v>
      </c>
      <c r="E42" s="15" t="s">
        <v>12</v>
      </c>
    </row>
    <row r="43" spans="1:5" ht="15" customHeight="1">
      <c r="A43" s="53"/>
      <c r="B43" s="13" t="s">
        <v>45</v>
      </c>
      <c r="C43" s="14" t="s">
        <v>59</v>
      </c>
      <c r="D43" s="48">
        <f>(CHIINV(1-(D32/100),2*(D29+1))/(2*D27*D37))*10^9</f>
        <v>6.3369792358289025</v>
      </c>
      <c r="E43" s="15" t="s">
        <v>12</v>
      </c>
    </row>
    <row r="44" spans="1:5" ht="15" customHeight="1" thickBot="1">
      <c r="A44" s="54"/>
      <c r="B44" s="19" t="s">
        <v>5</v>
      </c>
      <c r="C44" s="49" t="s">
        <v>58</v>
      </c>
      <c r="D44" s="50">
        <f>IF(D17&lt;&gt;0,((2+D29)*D7)/(2+0.000004*D27*D23*D9*D8),IF(D37&lt;=10000,((2+D29)*D7)/(2+0.000004*D27*(D37^0.25)*D9*D8),((2+D29)*D7)/(2+(30000+D37)*D27*D9*D8*10^-9)))</f>
        <v>6.579348785953014</v>
      </c>
      <c r="E44" s="41" t="s">
        <v>12</v>
      </c>
    </row>
    <row r="45" spans="3:5" ht="15" customHeight="1">
      <c r="C45" s="9"/>
      <c r="D45" s="9"/>
      <c r="E45" s="9"/>
    </row>
    <row r="46" spans="3:5" ht="15" customHeight="1">
      <c r="C46" s="9"/>
      <c r="D46" s="9"/>
      <c r="E46" s="9"/>
    </row>
    <row r="47" spans="4:5" ht="15" customHeight="1">
      <c r="D47" s="9"/>
      <c r="E47" s="9"/>
    </row>
  </sheetData>
  <sheetProtection sheet="1" objects="1" scenarios="1"/>
  <mergeCells count="7">
    <mergeCell ref="A40:A44"/>
    <mergeCell ref="A4:E4"/>
    <mergeCell ref="A6:A13"/>
    <mergeCell ref="A1:E1"/>
    <mergeCell ref="A2:E2"/>
    <mergeCell ref="A16:A23"/>
    <mergeCell ref="A26:A37"/>
  </mergeCells>
  <printOptions horizontalCentered="1"/>
  <pageMargins left="1" right="1" top="1" bottom="1" header="0.5" footer="0.5"/>
  <pageSetup fitToHeight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A. Clark</cp:lastModifiedBy>
  <cp:lastPrinted>2001-11-13T23:10:31Z</cp:lastPrinted>
  <dcterms:created xsi:type="dcterms:W3CDTF">2001-11-08T03:52:30Z</dcterms:created>
  <dcterms:modified xsi:type="dcterms:W3CDTF">2001-11-14T14:18:38Z</dcterms:modified>
  <cp:category/>
  <cp:version/>
  <cp:contentType/>
  <cp:contentStatus/>
</cp:coreProperties>
</file>